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2.スイム\2.三菱養和マスターズ\40th2025\ＨＰ用\"/>
    </mc:Choice>
  </mc:AlternateContent>
  <xr:revisionPtr revIDLastSave="0" documentId="8_{0B968215-F50A-46FA-BD55-94C44A66461C}" xr6:coauthVersionLast="47" xr6:coauthVersionMax="47" xr10:uidLastSave="{00000000-0000-0000-0000-000000000000}"/>
  <workbookProtection workbookAlgorithmName="SHA-512" workbookHashValue="qnHOZmNaRawKN/H9zayVVw0IXAFIaSMTdPiQ9c99K36rXsrbJNzub0PzBcLhPp+/uzmoTIN3FPNa02WenzrIWw==" workbookSaltValue="77Ew7e4sTKRp1GggO3O6pQ==" workbookSpinCount="100000" lockStructure="1"/>
  <bookViews>
    <workbookView xWindow="-120" yWindow="-120" windowWidth="29040" windowHeight="16440" xr2:uid="{00000000-000D-0000-FFFF-FFFF00000000}"/>
  </bookViews>
  <sheets>
    <sheet name="申込書" sheetId="1" r:id="rId1"/>
    <sheet name="申込一覧表" sheetId="2" r:id="rId2"/>
    <sheet name="リレーオーダー用紙" sheetId="4" r:id="rId3"/>
    <sheet name="団体" sheetId="7" state="hidden" r:id="rId4"/>
    <sheet name="所属1" sheetId="8" state="hidden" r:id="rId5"/>
    <sheet name="選手" sheetId="9" state="hidden" r:id="rId6"/>
    <sheet name="エントリー" sheetId="10" state="hidden" r:id="rId7"/>
    <sheet name="チーム" sheetId="11" state="hidden" r:id="rId8"/>
  </sheets>
  <definedNames>
    <definedName name="_xlnm.Print_Area" localSheetId="2">リレーオーダー用紙!$A$1:$I$65</definedName>
    <definedName name="_xlnm.Print_Area" localSheetId="1">申込一覧表!$A$1:$R$107</definedName>
    <definedName name="_xlnm.Print_Area" localSheetId="0">申込書!$A$1:$X$63</definedName>
    <definedName name="_xlnm.Print_Titles" localSheetId="1">申込一覧表!$1:$3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AF36" i="1"/>
  <c r="Q6" i="2"/>
  <c r="S6" i="2" s="1"/>
  <c r="BR5" i="4" l="1"/>
  <c r="BQ5" i="4"/>
  <c r="BP5" i="4"/>
  <c r="BO5" i="4"/>
  <c r="BN5" i="4"/>
  <c r="BM5" i="4"/>
  <c r="BL5" i="4"/>
  <c r="BK5" i="4"/>
  <c r="BJ5" i="4"/>
  <c r="BI5" i="4"/>
  <c r="BH5" i="4"/>
  <c r="BG5" i="4"/>
  <c r="AW6" i="2" l="1"/>
  <c r="AB6" i="1" l="1"/>
  <c r="S39" i="2" l="1"/>
  <c r="B39" i="2" s="1"/>
  <c r="S40" i="2"/>
  <c r="B40" i="2" s="1"/>
  <c r="S41" i="2"/>
  <c r="B41" i="2" s="1"/>
  <c r="S42" i="2"/>
  <c r="B42" i="2" s="1"/>
  <c r="S43" i="2"/>
  <c r="B43" i="2" s="1"/>
  <c r="S44" i="2"/>
  <c r="B44" i="2" s="1"/>
  <c r="S45" i="2"/>
  <c r="B45" i="2" s="1"/>
  <c r="S46" i="2"/>
  <c r="B46" i="2" s="1"/>
  <c r="S47" i="2"/>
  <c r="B47" i="2" s="1"/>
  <c r="S48" i="2"/>
  <c r="B48" i="2" s="1"/>
  <c r="S49" i="2"/>
  <c r="B49" i="2" s="1"/>
  <c r="S50" i="2"/>
  <c r="B50" i="2" s="1"/>
  <c r="S51" i="2"/>
  <c r="B51" i="2" s="1"/>
  <c r="S52" i="2"/>
  <c r="B52" i="2" s="1"/>
  <c r="S53" i="2"/>
  <c r="B53" i="2" s="1"/>
  <c r="S54" i="2"/>
  <c r="B54" i="2" s="1"/>
  <c r="S55" i="2"/>
  <c r="B55" i="2" s="1"/>
  <c r="S57" i="2"/>
  <c r="S81" i="2"/>
  <c r="B81" i="2" s="1"/>
  <c r="S82" i="2"/>
  <c r="B82" i="2" s="1"/>
  <c r="S83" i="2"/>
  <c r="B83" i="2" s="1"/>
  <c r="S84" i="2"/>
  <c r="B84" i="2" s="1"/>
  <c r="S85" i="2"/>
  <c r="B85" i="2" s="1"/>
  <c r="S86" i="2"/>
  <c r="B86" i="2" s="1"/>
  <c r="S87" i="2"/>
  <c r="B87" i="2" s="1"/>
  <c r="S88" i="2"/>
  <c r="B88" i="2" s="1"/>
  <c r="S89" i="2"/>
  <c r="B89" i="2" s="1"/>
  <c r="S90" i="2"/>
  <c r="B90" i="2" s="1"/>
  <c r="S91" i="2"/>
  <c r="B91" i="2" s="1"/>
  <c r="S92" i="2"/>
  <c r="B92" i="2" s="1"/>
  <c r="S93" i="2"/>
  <c r="B93" i="2" s="1"/>
  <c r="S94" i="2"/>
  <c r="B94" i="2" s="1"/>
  <c r="S95" i="2"/>
  <c r="B95" i="2" s="1"/>
  <c r="S96" i="2"/>
  <c r="B96" i="2" s="1"/>
  <c r="S97" i="2"/>
  <c r="B97" i="2" s="1"/>
  <c r="S98" i="2"/>
  <c r="B98" i="2" s="1"/>
  <c r="S99" i="2"/>
  <c r="B99" i="2" s="1"/>
  <c r="S100" i="2"/>
  <c r="B100" i="2" s="1"/>
  <c r="S101" i="2"/>
  <c r="B101" i="2" s="1"/>
  <c r="S102" i="2"/>
  <c r="B102" i="2" s="1"/>
  <c r="S103" i="2"/>
  <c r="B103" i="2" s="1"/>
  <c r="S104" i="2"/>
  <c r="B104" i="2" s="1"/>
  <c r="S105" i="2"/>
  <c r="B105" i="2" s="1"/>
  <c r="S106" i="2"/>
  <c r="B106" i="2" s="1"/>
  <c r="S107" i="2"/>
  <c r="B107" i="2" s="1"/>
  <c r="Q7" i="2"/>
  <c r="S7" i="2" s="1"/>
  <c r="B7" i="2" s="1"/>
  <c r="Q8" i="2"/>
  <c r="S8" i="2" s="1"/>
  <c r="B8" i="2" s="1"/>
  <c r="Q9" i="2"/>
  <c r="S9" i="2" s="1"/>
  <c r="B9" i="2" s="1"/>
  <c r="Q10" i="2"/>
  <c r="S10" i="2" s="1"/>
  <c r="B10" i="2" s="1"/>
  <c r="Q11" i="2"/>
  <c r="S11" i="2" s="1"/>
  <c r="B11" i="2" s="1"/>
  <c r="Q12" i="2"/>
  <c r="S12" i="2" s="1"/>
  <c r="B12" i="2" s="1"/>
  <c r="Q13" i="2"/>
  <c r="S13" i="2" s="1"/>
  <c r="B13" i="2" s="1"/>
  <c r="Q14" i="2"/>
  <c r="S14" i="2" s="1"/>
  <c r="B14" i="2" s="1"/>
  <c r="Q15" i="2"/>
  <c r="S15" i="2" s="1"/>
  <c r="B15" i="2" s="1"/>
  <c r="Q16" i="2"/>
  <c r="S16" i="2" s="1"/>
  <c r="B16" i="2" s="1"/>
  <c r="Q17" i="2"/>
  <c r="S17" i="2" s="1"/>
  <c r="B17" i="2" s="1"/>
  <c r="Q18" i="2"/>
  <c r="S18" i="2" s="1"/>
  <c r="B18" i="2" s="1"/>
  <c r="Q19" i="2"/>
  <c r="S19" i="2" s="1"/>
  <c r="B19" i="2" s="1"/>
  <c r="Q20" i="2"/>
  <c r="S20" i="2" s="1"/>
  <c r="B20" i="2" s="1"/>
  <c r="Q21" i="2"/>
  <c r="S21" i="2" s="1"/>
  <c r="B21" i="2" s="1"/>
  <c r="Q22" i="2"/>
  <c r="S22" i="2" s="1"/>
  <c r="B22" i="2" s="1"/>
  <c r="Q23" i="2"/>
  <c r="S23" i="2" s="1"/>
  <c r="B23" i="2" s="1"/>
  <c r="Q24" i="2"/>
  <c r="S24" i="2" s="1"/>
  <c r="B24" i="2" s="1"/>
  <c r="Q25" i="2"/>
  <c r="S25" i="2" s="1"/>
  <c r="B25" i="2" s="1"/>
  <c r="Q26" i="2"/>
  <c r="S26" i="2" s="1"/>
  <c r="B26" i="2" s="1"/>
  <c r="Q27" i="2"/>
  <c r="S27" i="2" s="1"/>
  <c r="B27" i="2" s="1"/>
  <c r="Q28" i="2"/>
  <c r="S28" i="2" s="1"/>
  <c r="B28" i="2" s="1"/>
  <c r="Q29" i="2"/>
  <c r="S29" i="2" s="1"/>
  <c r="B29" i="2" s="1"/>
  <c r="Q30" i="2"/>
  <c r="S30" i="2" s="1"/>
  <c r="B30" i="2" s="1"/>
  <c r="Q31" i="2"/>
  <c r="S31" i="2" s="1"/>
  <c r="B31" i="2" s="1"/>
  <c r="Q32" i="2"/>
  <c r="S32" i="2" s="1"/>
  <c r="B32" i="2" s="1"/>
  <c r="Q33" i="2"/>
  <c r="S33" i="2" s="1"/>
  <c r="B33" i="2" s="1"/>
  <c r="Q34" i="2"/>
  <c r="S34" i="2" s="1"/>
  <c r="B34" i="2" s="1"/>
  <c r="Q35" i="2"/>
  <c r="S35" i="2" s="1"/>
  <c r="B35" i="2" s="1"/>
  <c r="Q36" i="2"/>
  <c r="S36" i="2" s="1"/>
  <c r="B36" i="2" s="1"/>
  <c r="Q37" i="2"/>
  <c r="S37" i="2" s="1"/>
  <c r="B37" i="2" s="1"/>
  <c r="Q38" i="2"/>
  <c r="S38" i="2" s="1"/>
  <c r="B38" i="2" s="1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B6" i="2"/>
  <c r="AW59" i="2" l="1"/>
  <c r="AX59" i="2"/>
  <c r="AY59" i="2"/>
  <c r="AZ59" i="2"/>
  <c r="BA59" i="2"/>
  <c r="BB59" i="2"/>
  <c r="AW60" i="2"/>
  <c r="AX60" i="2"/>
  <c r="AY60" i="2"/>
  <c r="AZ60" i="2"/>
  <c r="BA60" i="2"/>
  <c r="BB60" i="2"/>
  <c r="AW61" i="2"/>
  <c r="AX61" i="2"/>
  <c r="AY61" i="2"/>
  <c r="AZ61" i="2"/>
  <c r="BA61" i="2"/>
  <c r="BB61" i="2"/>
  <c r="AW62" i="2"/>
  <c r="AX62" i="2"/>
  <c r="AY62" i="2"/>
  <c r="AZ62" i="2"/>
  <c r="BA62" i="2"/>
  <c r="BB62" i="2"/>
  <c r="AW63" i="2"/>
  <c r="AX63" i="2"/>
  <c r="AY63" i="2"/>
  <c r="AZ63" i="2"/>
  <c r="BA63" i="2"/>
  <c r="BB63" i="2"/>
  <c r="AW64" i="2"/>
  <c r="AX64" i="2"/>
  <c r="AY64" i="2"/>
  <c r="AZ64" i="2"/>
  <c r="BA64" i="2"/>
  <c r="BB64" i="2"/>
  <c r="AW65" i="2"/>
  <c r="AX65" i="2"/>
  <c r="AY65" i="2"/>
  <c r="AZ65" i="2"/>
  <c r="BA65" i="2"/>
  <c r="BB65" i="2"/>
  <c r="AW66" i="2"/>
  <c r="AX66" i="2"/>
  <c r="AY66" i="2"/>
  <c r="AZ66" i="2"/>
  <c r="BA66" i="2"/>
  <c r="BB66" i="2"/>
  <c r="AW67" i="2"/>
  <c r="AX67" i="2"/>
  <c r="AY67" i="2"/>
  <c r="AZ67" i="2"/>
  <c r="BA67" i="2"/>
  <c r="BB67" i="2"/>
  <c r="AW68" i="2"/>
  <c r="AX68" i="2"/>
  <c r="AY68" i="2"/>
  <c r="AZ68" i="2"/>
  <c r="BA68" i="2"/>
  <c r="BB68" i="2"/>
  <c r="AW69" i="2"/>
  <c r="AX69" i="2"/>
  <c r="AY69" i="2"/>
  <c r="AZ69" i="2"/>
  <c r="BA69" i="2"/>
  <c r="BB69" i="2"/>
  <c r="AW70" i="2"/>
  <c r="AX70" i="2"/>
  <c r="AY70" i="2"/>
  <c r="AZ70" i="2"/>
  <c r="BA70" i="2"/>
  <c r="BB70" i="2"/>
  <c r="AW71" i="2"/>
  <c r="AX71" i="2"/>
  <c r="AY71" i="2"/>
  <c r="AZ71" i="2"/>
  <c r="BA71" i="2"/>
  <c r="BB71" i="2"/>
  <c r="AW72" i="2"/>
  <c r="AX72" i="2"/>
  <c r="AY72" i="2"/>
  <c r="AZ72" i="2"/>
  <c r="BA72" i="2"/>
  <c r="BB72" i="2"/>
  <c r="AW73" i="2"/>
  <c r="AX73" i="2"/>
  <c r="AY73" i="2"/>
  <c r="AZ73" i="2"/>
  <c r="BA73" i="2"/>
  <c r="BB73" i="2"/>
  <c r="AW74" i="2"/>
  <c r="AX74" i="2"/>
  <c r="AY74" i="2"/>
  <c r="AZ74" i="2"/>
  <c r="BA74" i="2"/>
  <c r="BB74" i="2"/>
  <c r="AW75" i="2"/>
  <c r="AX75" i="2"/>
  <c r="AY75" i="2"/>
  <c r="AZ75" i="2"/>
  <c r="BA75" i="2"/>
  <c r="BB75" i="2"/>
  <c r="AW76" i="2"/>
  <c r="AX76" i="2"/>
  <c r="AY76" i="2"/>
  <c r="AZ76" i="2"/>
  <c r="BA76" i="2"/>
  <c r="BB76" i="2"/>
  <c r="AW77" i="2"/>
  <c r="AX77" i="2"/>
  <c r="AY77" i="2"/>
  <c r="AZ77" i="2"/>
  <c r="BA77" i="2"/>
  <c r="BB77" i="2"/>
  <c r="AW78" i="2"/>
  <c r="AX78" i="2"/>
  <c r="AY78" i="2"/>
  <c r="AZ78" i="2"/>
  <c r="BA78" i="2"/>
  <c r="BB78" i="2"/>
  <c r="AW79" i="2"/>
  <c r="AX79" i="2"/>
  <c r="AY79" i="2"/>
  <c r="AZ79" i="2"/>
  <c r="BA79" i="2"/>
  <c r="BB79" i="2"/>
  <c r="AW80" i="2"/>
  <c r="AX80" i="2"/>
  <c r="AY80" i="2"/>
  <c r="AZ80" i="2"/>
  <c r="BA80" i="2"/>
  <c r="BB80" i="2"/>
  <c r="AW81" i="2"/>
  <c r="AX81" i="2"/>
  <c r="AY81" i="2"/>
  <c r="AZ81" i="2"/>
  <c r="BA81" i="2"/>
  <c r="BB81" i="2"/>
  <c r="AW82" i="2"/>
  <c r="AX82" i="2"/>
  <c r="AY82" i="2"/>
  <c r="AZ82" i="2"/>
  <c r="BA82" i="2"/>
  <c r="BB82" i="2"/>
  <c r="AW83" i="2"/>
  <c r="AX83" i="2"/>
  <c r="AY83" i="2"/>
  <c r="AZ83" i="2"/>
  <c r="BA83" i="2"/>
  <c r="BB83" i="2"/>
  <c r="AW84" i="2"/>
  <c r="AX84" i="2"/>
  <c r="AY84" i="2"/>
  <c r="AZ84" i="2"/>
  <c r="BA84" i="2"/>
  <c r="BB84" i="2"/>
  <c r="AW85" i="2"/>
  <c r="AX85" i="2"/>
  <c r="AY85" i="2"/>
  <c r="AZ85" i="2"/>
  <c r="BA85" i="2"/>
  <c r="BB85" i="2"/>
  <c r="AW86" i="2"/>
  <c r="AX86" i="2"/>
  <c r="AY86" i="2"/>
  <c r="AZ86" i="2"/>
  <c r="BA86" i="2"/>
  <c r="BB86" i="2"/>
  <c r="AW87" i="2"/>
  <c r="AX87" i="2"/>
  <c r="AY87" i="2"/>
  <c r="AZ87" i="2"/>
  <c r="BA87" i="2"/>
  <c r="BB87" i="2"/>
  <c r="AW88" i="2"/>
  <c r="AX88" i="2"/>
  <c r="AY88" i="2"/>
  <c r="AZ88" i="2"/>
  <c r="BA88" i="2"/>
  <c r="BB88" i="2"/>
  <c r="AW89" i="2"/>
  <c r="AX89" i="2"/>
  <c r="AY89" i="2"/>
  <c r="AZ89" i="2"/>
  <c r="BA89" i="2"/>
  <c r="BB89" i="2"/>
  <c r="AW90" i="2"/>
  <c r="AX90" i="2"/>
  <c r="AY90" i="2"/>
  <c r="AZ90" i="2"/>
  <c r="BA90" i="2"/>
  <c r="BB90" i="2"/>
  <c r="AW91" i="2"/>
  <c r="AX91" i="2"/>
  <c r="AY91" i="2"/>
  <c r="AZ91" i="2"/>
  <c r="BA91" i="2"/>
  <c r="BB91" i="2"/>
  <c r="AW92" i="2"/>
  <c r="AX92" i="2"/>
  <c r="AY92" i="2"/>
  <c r="AZ92" i="2"/>
  <c r="BA92" i="2"/>
  <c r="BB92" i="2"/>
  <c r="AW93" i="2"/>
  <c r="AX93" i="2"/>
  <c r="AY93" i="2"/>
  <c r="AZ93" i="2"/>
  <c r="BA93" i="2"/>
  <c r="BB93" i="2"/>
  <c r="AW94" i="2"/>
  <c r="AX94" i="2"/>
  <c r="AY94" i="2"/>
  <c r="AZ94" i="2"/>
  <c r="BA94" i="2"/>
  <c r="BB94" i="2"/>
  <c r="AW95" i="2"/>
  <c r="AX95" i="2"/>
  <c r="AY95" i="2"/>
  <c r="AZ95" i="2"/>
  <c r="BA95" i="2"/>
  <c r="BB95" i="2"/>
  <c r="AW96" i="2"/>
  <c r="AX96" i="2"/>
  <c r="AY96" i="2"/>
  <c r="AZ96" i="2"/>
  <c r="BA96" i="2"/>
  <c r="BB96" i="2"/>
  <c r="AW97" i="2"/>
  <c r="AX97" i="2"/>
  <c r="AY97" i="2"/>
  <c r="AZ97" i="2"/>
  <c r="BA97" i="2"/>
  <c r="BB97" i="2"/>
  <c r="AW98" i="2"/>
  <c r="AX98" i="2"/>
  <c r="AY98" i="2"/>
  <c r="AZ98" i="2"/>
  <c r="BA98" i="2"/>
  <c r="BB98" i="2"/>
  <c r="AW99" i="2"/>
  <c r="AX99" i="2"/>
  <c r="AY99" i="2"/>
  <c r="AZ99" i="2"/>
  <c r="BA99" i="2"/>
  <c r="BB99" i="2"/>
  <c r="AW100" i="2"/>
  <c r="AX100" i="2"/>
  <c r="AY100" i="2"/>
  <c r="AZ100" i="2"/>
  <c r="BA100" i="2"/>
  <c r="BB100" i="2"/>
  <c r="AW101" i="2"/>
  <c r="AX101" i="2"/>
  <c r="AY101" i="2"/>
  <c r="AZ101" i="2"/>
  <c r="BA101" i="2"/>
  <c r="BB101" i="2"/>
  <c r="AW102" i="2"/>
  <c r="AX102" i="2"/>
  <c r="AY102" i="2"/>
  <c r="AZ102" i="2"/>
  <c r="BA102" i="2"/>
  <c r="BB102" i="2"/>
  <c r="AW103" i="2"/>
  <c r="AX103" i="2"/>
  <c r="AY103" i="2"/>
  <c r="AZ103" i="2"/>
  <c r="BA103" i="2"/>
  <c r="BB103" i="2"/>
  <c r="AW104" i="2"/>
  <c r="AX104" i="2"/>
  <c r="AY104" i="2"/>
  <c r="AZ104" i="2"/>
  <c r="BA104" i="2"/>
  <c r="BB104" i="2"/>
  <c r="AW105" i="2"/>
  <c r="AX105" i="2"/>
  <c r="AY105" i="2"/>
  <c r="AZ105" i="2"/>
  <c r="BA105" i="2"/>
  <c r="BB105" i="2"/>
  <c r="AW106" i="2"/>
  <c r="AX106" i="2"/>
  <c r="AY106" i="2"/>
  <c r="AZ106" i="2"/>
  <c r="BA106" i="2"/>
  <c r="BB106" i="2"/>
  <c r="AW107" i="2"/>
  <c r="AX107" i="2"/>
  <c r="AY107" i="2"/>
  <c r="AZ107" i="2"/>
  <c r="BA107" i="2"/>
  <c r="BB107" i="2"/>
  <c r="BB58" i="2"/>
  <c r="BA58" i="2"/>
  <c r="AZ58" i="2"/>
  <c r="AY58" i="2"/>
  <c r="AX58" i="2"/>
  <c r="AW58" i="2"/>
  <c r="BB7" i="2"/>
  <c r="BB8" i="2"/>
  <c r="BB9" i="2"/>
  <c r="BB10" i="2"/>
  <c r="BB11" i="2"/>
  <c r="BB12" i="2"/>
  <c r="BB13" i="2"/>
  <c r="BB14" i="2"/>
  <c r="BB15" i="2"/>
  <c r="BB16" i="2"/>
  <c r="BB17" i="2"/>
  <c r="BB18" i="2"/>
  <c r="BB19" i="2"/>
  <c r="BB20" i="2"/>
  <c r="BB21" i="2"/>
  <c r="BB22" i="2"/>
  <c r="BB23" i="2"/>
  <c r="BB24" i="2"/>
  <c r="BB25" i="2"/>
  <c r="BB26" i="2"/>
  <c r="BB27" i="2"/>
  <c r="BB28" i="2"/>
  <c r="BB29" i="2"/>
  <c r="BB30" i="2"/>
  <c r="BB31" i="2"/>
  <c r="BB32" i="2"/>
  <c r="BB33" i="2"/>
  <c r="BB34" i="2"/>
  <c r="BB35" i="2"/>
  <c r="BB36" i="2"/>
  <c r="BB37" i="2"/>
  <c r="BB38" i="2"/>
  <c r="BB39" i="2"/>
  <c r="BB40" i="2"/>
  <c r="BB41" i="2"/>
  <c r="BB42" i="2"/>
  <c r="BB43" i="2"/>
  <c r="BB44" i="2"/>
  <c r="BB45" i="2"/>
  <c r="BB46" i="2"/>
  <c r="BB47" i="2"/>
  <c r="BB48" i="2"/>
  <c r="BB49" i="2"/>
  <c r="BB50" i="2"/>
  <c r="BB51" i="2"/>
  <c r="BB52" i="2"/>
  <c r="BB53" i="2"/>
  <c r="BB54" i="2"/>
  <c r="BB55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BA43" i="2"/>
  <c r="BA44" i="2"/>
  <c r="BA45" i="2"/>
  <c r="BA46" i="2"/>
  <c r="BA47" i="2"/>
  <c r="BA48" i="2"/>
  <c r="BA49" i="2"/>
  <c r="BA50" i="2"/>
  <c r="BA51" i="2"/>
  <c r="BA52" i="2"/>
  <c r="BA53" i="2"/>
  <c r="BA54" i="2"/>
  <c r="BA55" i="2"/>
  <c r="BB6" i="2"/>
  <c r="BA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42" i="2"/>
  <c r="AY43" i="2"/>
  <c r="AY44" i="2"/>
  <c r="AY45" i="2"/>
  <c r="AY46" i="2"/>
  <c r="AY47" i="2"/>
  <c r="AY48" i="2"/>
  <c r="AY49" i="2"/>
  <c r="AY50" i="2"/>
  <c r="AY51" i="2"/>
  <c r="AY52" i="2"/>
  <c r="AY53" i="2"/>
  <c r="AY54" i="2"/>
  <c r="AY55" i="2"/>
  <c r="AZ6" i="2"/>
  <c r="AY6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X43" i="2"/>
  <c r="AX44" i="2"/>
  <c r="AX45" i="2"/>
  <c r="AX46" i="2"/>
  <c r="AX47" i="2"/>
  <c r="AX48" i="2"/>
  <c r="AX49" i="2"/>
  <c r="AX50" i="2"/>
  <c r="AX51" i="2"/>
  <c r="AX52" i="2"/>
  <c r="AX53" i="2"/>
  <c r="AX54" i="2"/>
  <c r="AX55" i="2"/>
  <c r="AX6" i="2"/>
  <c r="AW7" i="2"/>
  <c r="AW8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6" i="2"/>
  <c r="AW27" i="2"/>
  <c r="AW28" i="2"/>
  <c r="AW29" i="2"/>
  <c r="AW30" i="2"/>
  <c r="AW31" i="2"/>
  <c r="AW32" i="2"/>
  <c r="AW33" i="2"/>
  <c r="AW34" i="2"/>
  <c r="AW35" i="2"/>
  <c r="AW36" i="2"/>
  <c r="AW37" i="2"/>
  <c r="AW38" i="2"/>
  <c r="AW39" i="2"/>
  <c r="AW40" i="2"/>
  <c r="AW41" i="2"/>
  <c r="AW42" i="2"/>
  <c r="AW43" i="2"/>
  <c r="AW44" i="2"/>
  <c r="AW45" i="2"/>
  <c r="AW46" i="2"/>
  <c r="AW47" i="2"/>
  <c r="AW48" i="2"/>
  <c r="AW49" i="2"/>
  <c r="AW50" i="2"/>
  <c r="AW51" i="2"/>
  <c r="AW52" i="2"/>
  <c r="AW53" i="2"/>
  <c r="AW54" i="2"/>
  <c r="AW55" i="2"/>
  <c r="AI3" i="7" l="1"/>
  <c r="AH3" i="7"/>
  <c r="AG3" i="7"/>
  <c r="AF3" i="7"/>
  <c r="AE3" i="7"/>
  <c r="AD3" i="7"/>
  <c r="AC3" i="7"/>
  <c r="AB3" i="7"/>
  <c r="P27" i="1"/>
  <c r="S3" i="7" s="1"/>
  <c r="H43" i="1" l="1"/>
  <c r="L44" i="1" l="1"/>
  <c r="AA3" i="7" l="1"/>
  <c r="L46" i="1" l="1"/>
  <c r="Q107" i="2"/>
  <c r="Z3" i="7"/>
  <c r="Y3" i="7"/>
  <c r="X3" i="7"/>
  <c r="W3" i="7"/>
  <c r="V3" i="7"/>
  <c r="U3" i="7"/>
  <c r="L45" i="1"/>
  <c r="AJ56" i="2" l="1"/>
  <c r="AJ57" i="2"/>
  <c r="E52" i="9"/>
  <c r="E53" i="9"/>
  <c r="AR27" i="2"/>
  <c r="AN27" i="2" s="1"/>
  <c r="AR31" i="2"/>
  <c r="AN31" i="2" s="1"/>
  <c r="AR39" i="2"/>
  <c r="AN39" i="2" s="1"/>
  <c r="AR40" i="2"/>
  <c r="AN40" i="2" s="1"/>
  <c r="AR41" i="2"/>
  <c r="AN41" i="2" s="1"/>
  <c r="AR42" i="2"/>
  <c r="AN42" i="2" s="1"/>
  <c r="AR43" i="2"/>
  <c r="AN43" i="2" s="1"/>
  <c r="AR44" i="2"/>
  <c r="AN44" i="2" s="1"/>
  <c r="AR45" i="2"/>
  <c r="AN45" i="2" s="1"/>
  <c r="AR46" i="2"/>
  <c r="AN46" i="2" s="1"/>
  <c r="AR47" i="2"/>
  <c r="AN47" i="2" s="1"/>
  <c r="AR48" i="2"/>
  <c r="AN48" i="2" s="1"/>
  <c r="AR49" i="2"/>
  <c r="AN49" i="2" s="1"/>
  <c r="AR50" i="2"/>
  <c r="AN50" i="2" s="1"/>
  <c r="AR51" i="2"/>
  <c r="AN51" i="2" s="1"/>
  <c r="AR52" i="2"/>
  <c r="AN52" i="2" s="1"/>
  <c r="AR53" i="2"/>
  <c r="AN53" i="2" s="1"/>
  <c r="AR54" i="2"/>
  <c r="AN54" i="2" s="1"/>
  <c r="AR63" i="2"/>
  <c r="AN63" i="2" s="1"/>
  <c r="AR67" i="2"/>
  <c r="AN67" i="2" s="1"/>
  <c r="AR81" i="2"/>
  <c r="AN81" i="2" s="1"/>
  <c r="AR82" i="2"/>
  <c r="AN82" i="2" s="1"/>
  <c r="AR83" i="2"/>
  <c r="AN83" i="2" s="1"/>
  <c r="AR84" i="2"/>
  <c r="AN84" i="2" s="1"/>
  <c r="AR85" i="2"/>
  <c r="AN85" i="2" s="1"/>
  <c r="AR86" i="2"/>
  <c r="AN86" i="2" s="1"/>
  <c r="AR87" i="2"/>
  <c r="AN87" i="2" s="1"/>
  <c r="AR88" i="2"/>
  <c r="AN88" i="2" s="1"/>
  <c r="AR89" i="2"/>
  <c r="AN89" i="2" s="1"/>
  <c r="AR90" i="2"/>
  <c r="AN90" i="2" s="1"/>
  <c r="AR91" i="2"/>
  <c r="AN91" i="2" s="1"/>
  <c r="AR92" i="2"/>
  <c r="AN92" i="2" s="1"/>
  <c r="AR93" i="2"/>
  <c r="AN93" i="2" s="1"/>
  <c r="AR94" i="2"/>
  <c r="AN94" i="2" s="1"/>
  <c r="AR95" i="2"/>
  <c r="AN95" i="2" s="1"/>
  <c r="AR96" i="2"/>
  <c r="AN96" i="2" s="1"/>
  <c r="AR97" i="2"/>
  <c r="AN97" i="2" s="1"/>
  <c r="AR98" i="2"/>
  <c r="AN98" i="2" s="1"/>
  <c r="AR99" i="2"/>
  <c r="AN99" i="2" s="1"/>
  <c r="AR100" i="2"/>
  <c r="AN100" i="2" s="1"/>
  <c r="AR101" i="2"/>
  <c r="AN101" i="2" s="1"/>
  <c r="AR102" i="2"/>
  <c r="AN102" i="2" s="1"/>
  <c r="AR103" i="2"/>
  <c r="AN103" i="2" s="1"/>
  <c r="AR104" i="2"/>
  <c r="AN104" i="2" s="1"/>
  <c r="AR105" i="2"/>
  <c r="AN105" i="2" s="1"/>
  <c r="AR106" i="2"/>
  <c r="AN106" i="2" s="1"/>
  <c r="BE7" i="2"/>
  <c r="AR7" i="2" s="1"/>
  <c r="AN7" i="2" s="1"/>
  <c r="BE8" i="2"/>
  <c r="AR8" i="2" s="1"/>
  <c r="AN8" i="2" s="1"/>
  <c r="BE9" i="2"/>
  <c r="AR9" i="2" s="1"/>
  <c r="AN9" i="2" s="1"/>
  <c r="BE10" i="2"/>
  <c r="AR10" i="2" s="1"/>
  <c r="AN10" i="2" s="1"/>
  <c r="BE11" i="2"/>
  <c r="AR11" i="2" s="1"/>
  <c r="AN11" i="2" s="1"/>
  <c r="BE12" i="2"/>
  <c r="AR12" i="2" s="1"/>
  <c r="AN12" i="2" s="1"/>
  <c r="BE13" i="2"/>
  <c r="AR13" i="2" s="1"/>
  <c r="AN13" i="2" s="1"/>
  <c r="BE14" i="2"/>
  <c r="AR14" i="2" s="1"/>
  <c r="AN14" i="2" s="1"/>
  <c r="BE15" i="2"/>
  <c r="AR15" i="2" s="1"/>
  <c r="AN15" i="2" s="1"/>
  <c r="BE16" i="2"/>
  <c r="AR16" i="2" s="1"/>
  <c r="AN16" i="2" s="1"/>
  <c r="BE17" i="2"/>
  <c r="AR17" i="2" s="1"/>
  <c r="AN17" i="2" s="1"/>
  <c r="BE18" i="2"/>
  <c r="AR18" i="2" s="1"/>
  <c r="AN18" i="2" s="1"/>
  <c r="BE19" i="2"/>
  <c r="AR19" i="2" s="1"/>
  <c r="AN19" i="2" s="1"/>
  <c r="BE20" i="2"/>
  <c r="AR20" i="2" s="1"/>
  <c r="AN20" i="2" s="1"/>
  <c r="BE21" i="2"/>
  <c r="AR21" i="2" s="1"/>
  <c r="AN21" i="2" s="1"/>
  <c r="BE22" i="2"/>
  <c r="AR22" i="2" s="1"/>
  <c r="AN22" i="2" s="1"/>
  <c r="BE23" i="2"/>
  <c r="AR23" i="2" s="1"/>
  <c r="AN23" i="2" s="1"/>
  <c r="BE24" i="2"/>
  <c r="AR24" i="2" s="1"/>
  <c r="AN24" i="2" s="1"/>
  <c r="BE25" i="2"/>
  <c r="AR25" i="2" s="1"/>
  <c r="AN25" i="2" s="1"/>
  <c r="BE26" i="2"/>
  <c r="AR26" i="2" s="1"/>
  <c r="AN26" i="2" s="1"/>
  <c r="BE27" i="2"/>
  <c r="BE28" i="2"/>
  <c r="AR28" i="2" s="1"/>
  <c r="AN28" i="2" s="1"/>
  <c r="BE29" i="2"/>
  <c r="AR29" i="2" s="1"/>
  <c r="AN29" i="2" s="1"/>
  <c r="BE30" i="2"/>
  <c r="AR30" i="2" s="1"/>
  <c r="AN30" i="2" s="1"/>
  <c r="BE31" i="2"/>
  <c r="BE32" i="2"/>
  <c r="AR32" i="2" s="1"/>
  <c r="AN32" i="2" s="1"/>
  <c r="BE33" i="2"/>
  <c r="AR33" i="2" s="1"/>
  <c r="AN33" i="2" s="1"/>
  <c r="BE34" i="2"/>
  <c r="AR34" i="2" s="1"/>
  <c r="AN34" i="2" s="1"/>
  <c r="BE35" i="2"/>
  <c r="AR35" i="2" s="1"/>
  <c r="AN35" i="2" s="1"/>
  <c r="BE36" i="2"/>
  <c r="AR36" i="2" s="1"/>
  <c r="AN36" i="2" s="1"/>
  <c r="BE37" i="2"/>
  <c r="AR37" i="2" s="1"/>
  <c r="AN37" i="2" s="1"/>
  <c r="BE38" i="2"/>
  <c r="AR38" i="2" s="1"/>
  <c r="AN38" i="2" s="1"/>
  <c r="BE39" i="2"/>
  <c r="BE40" i="2"/>
  <c r="BE41" i="2"/>
  <c r="BE42" i="2"/>
  <c r="BE43" i="2"/>
  <c r="BE44" i="2"/>
  <c r="BE45" i="2"/>
  <c r="BE46" i="2"/>
  <c r="BE47" i="2"/>
  <c r="BE48" i="2"/>
  <c r="BE49" i="2"/>
  <c r="BE50" i="2"/>
  <c r="BE51" i="2"/>
  <c r="BE52" i="2"/>
  <c r="BE53" i="2"/>
  <c r="BE54" i="2"/>
  <c r="BE55" i="2"/>
  <c r="AR55" i="2" s="1"/>
  <c r="AN55" i="2" s="1"/>
  <c r="BE56" i="2"/>
  <c r="BE57" i="2"/>
  <c r="BE58" i="2"/>
  <c r="AR58" i="2" s="1"/>
  <c r="AN58" i="2" s="1"/>
  <c r="BE59" i="2"/>
  <c r="AR59" i="2" s="1"/>
  <c r="AN59" i="2" s="1"/>
  <c r="BE60" i="2"/>
  <c r="AR60" i="2" s="1"/>
  <c r="AN60" i="2" s="1"/>
  <c r="BE61" i="2"/>
  <c r="AR61" i="2" s="1"/>
  <c r="AN61" i="2" s="1"/>
  <c r="BE62" i="2"/>
  <c r="AR62" i="2" s="1"/>
  <c r="AN62" i="2" s="1"/>
  <c r="BE63" i="2"/>
  <c r="BE64" i="2"/>
  <c r="AR64" i="2" s="1"/>
  <c r="AN64" i="2" s="1"/>
  <c r="BE65" i="2"/>
  <c r="AR65" i="2" s="1"/>
  <c r="AN65" i="2" s="1"/>
  <c r="BE66" i="2"/>
  <c r="AR66" i="2" s="1"/>
  <c r="AN66" i="2" s="1"/>
  <c r="BE67" i="2"/>
  <c r="BE68" i="2"/>
  <c r="AR68" i="2" s="1"/>
  <c r="AN68" i="2" s="1"/>
  <c r="BE69" i="2"/>
  <c r="AR69" i="2" s="1"/>
  <c r="AN69" i="2" s="1"/>
  <c r="BE70" i="2"/>
  <c r="AR70" i="2" s="1"/>
  <c r="AN70" i="2" s="1"/>
  <c r="BE71" i="2"/>
  <c r="AR71" i="2" s="1"/>
  <c r="AN71" i="2" s="1"/>
  <c r="BE72" i="2"/>
  <c r="AR72" i="2" s="1"/>
  <c r="AN72" i="2" s="1"/>
  <c r="BE73" i="2"/>
  <c r="AR73" i="2" s="1"/>
  <c r="AN73" i="2" s="1"/>
  <c r="BE74" i="2"/>
  <c r="AR74" i="2" s="1"/>
  <c r="AN74" i="2" s="1"/>
  <c r="BE75" i="2"/>
  <c r="AR75" i="2" s="1"/>
  <c r="AN75" i="2" s="1"/>
  <c r="BE76" i="2"/>
  <c r="AR76" i="2" s="1"/>
  <c r="AN76" i="2" s="1"/>
  <c r="BE77" i="2"/>
  <c r="AR77" i="2" s="1"/>
  <c r="AN77" i="2" s="1"/>
  <c r="BE78" i="2"/>
  <c r="AR78" i="2" s="1"/>
  <c r="AN78" i="2" s="1"/>
  <c r="BE79" i="2"/>
  <c r="AR79" i="2" s="1"/>
  <c r="AN79" i="2" s="1"/>
  <c r="BE80" i="2"/>
  <c r="AR80" i="2" s="1"/>
  <c r="AN80" i="2" s="1"/>
  <c r="BE81" i="2"/>
  <c r="BE82" i="2"/>
  <c r="BE83" i="2"/>
  <c r="BE84" i="2"/>
  <c r="BE85" i="2"/>
  <c r="BE86" i="2"/>
  <c r="BE87" i="2"/>
  <c r="BE88" i="2"/>
  <c r="BE89" i="2"/>
  <c r="BE90" i="2"/>
  <c r="BE91" i="2"/>
  <c r="BE92" i="2"/>
  <c r="BE93" i="2"/>
  <c r="BE94" i="2"/>
  <c r="BE95" i="2"/>
  <c r="BE96" i="2"/>
  <c r="BE97" i="2"/>
  <c r="BE98" i="2"/>
  <c r="BE99" i="2"/>
  <c r="BE100" i="2"/>
  <c r="BE101" i="2"/>
  <c r="BE102" i="2"/>
  <c r="BE103" i="2"/>
  <c r="BE104" i="2"/>
  <c r="BE105" i="2"/>
  <c r="BE106" i="2"/>
  <c r="BE107" i="2"/>
  <c r="AR107" i="2" s="1"/>
  <c r="AN107" i="2" s="1"/>
  <c r="BE6" i="2"/>
  <c r="AR6" i="2" s="1"/>
  <c r="AN6" i="2" s="1"/>
  <c r="AM56" i="2"/>
  <c r="AM57" i="2"/>
  <c r="AL39" i="2"/>
  <c r="AM39" i="2" s="1"/>
  <c r="AL40" i="2"/>
  <c r="AM40" i="2" s="1"/>
  <c r="AL41" i="2"/>
  <c r="AM41" i="2" s="1"/>
  <c r="AL42" i="2"/>
  <c r="AM42" i="2" s="1"/>
  <c r="AL43" i="2"/>
  <c r="AM43" i="2" s="1"/>
  <c r="AL44" i="2"/>
  <c r="AM44" i="2" s="1"/>
  <c r="AL45" i="2"/>
  <c r="AM45" i="2" s="1"/>
  <c r="AL46" i="2"/>
  <c r="AM46" i="2" s="1"/>
  <c r="AL47" i="2"/>
  <c r="AM47" i="2" s="1"/>
  <c r="AL48" i="2"/>
  <c r="AM48" i="2" s="1"/>
  <c r="AL49" i="2"/>
  <c r="AM49" i="2" s="1"/>
  <c r="AL50" i="2"/>
  <c r="AM50" i="2" s="1"/>
  <c r="AL51" i="2"/>
  <c r="AM51" i="2" s="1"/>
  <c r="AL52" i="2"/>
  <c r="AM52" i="2" s="1"/>
  <c r="AL53" i="2"/>
  <c r="AM53" i="2" s="1"/>
  <c r="AL54" i="2"/>
  <c r="AM54" i="2" s="1"/>
  <c r="AL81" i="2"/>
  <c r="AM81" i="2" s="1"/>
  <c r="AL82" i="2"/>
  <c r="AL83" i="2"/>
  <c r="AM83" i="2" s="1"/>
  <c r="AL84" i="2"/>
  <c r="AL85" i="2"/>
  <c r="AM85" i="2" s="1"/>
  <c r="AL86" i="2"/>
  <c r="AL87" i="2"/>
  <c r="AM87" i="2" s="1"/>
  <c r="AL88" i="2"/>
  <c r="AL89" i="2"/>
  <c r="AM89" i="2" s="1"/>
  <c r="AL90" i="2"/>
  <c r="AL91" i="2"/>
  <c r="AM91" i="2" s="1"/>
  <c r="AL92" i="2"/>
  <c r="AL93" i="2"/>
  <c r="AM93" i="2" s="1"/>
  <c r="AL94" i="2"/>
  <c r="AL95" i="2"/>
  <c r="AM95" i="2" s="1"/>
  <c r="AL96" i="2"/>
  <c r="AL97" i="2"/>
  <c r="AM97" i="2" s="1"/>
  <c r="AL98" i="2"/>
  <c r="AL99" i="2"/>
  <c r="AM99" i="2" s="1"/>
  <c r="AL100" i="2"/>
  <c r="AL101" i="2"/>
  <c r="AM101" i="2" s="1"/>
  <c r="AL102" i="2"/>
  <c r="AL103" i="2"/>
  <c r="AM103" i="2" s="1"/>
  <c r="AL104" i="2"/>
  <c r="AL105" i="2"/>
  <c r="AM105" i="2" s="1"/>
  <c r="AL106" i="2"/>
  <c r="AQ16" i="4"/>
  <c r="AR16" i="4"/>
  <c r="AS16" i="4"/>
  <c r="AT16" i="4"/>
  <c r="AQ17" i="4"/>
  <c r="AR17" i="4"/>
  <c r="AS17" i="4"/>
  <c r="AT17" i="4"/>
  <c r="AQ18" i="4"/>
  <c r="AR18" i="4"/>
  <c r="AS18" i="4"/>
  <c r="AT18" i="4"/>
  <c r="AQ19" i="4"/>
  <c r="AR19" i="4"/>
  <c r="AS19" i="4"/>
  <c r="AT19" i="4"/>
  <c r="AQ20" i="4"/>
  <c r="AR20" i="4"/>
  <c r="AS20" i="4"/>
  <c r="AT20" i="4"/>
  <c r="AQ21" i="4"/>
  <c r="AR21" i="4"/>
  <c r="AS21" i="4"/>
  <c r="AT21" i="4"/>
  <c r="AQ22" i="4"/>
  <c r="AR22" i="4"/>
  <c r="AS22" i="4"/>
  <c r="AT22" i="4"/>
  <c r="AQ23" i="4"/>
  <c r="AR23" i="4"/>
  <c r="AS23" i="4"/>
  <c r="AT23" i="4"/>
  <c r="AQ24" i="4"/>
  <c r="AR24" i="4"/>
  <c r="AS24" i="4"/>
  <c r="AT24" i="4"/>
  <c r="AQ25" i="4"/>
  <c r="AR25" i="4"/>
  <c r="AS25" i="4"/>
  <c r="AT25" i="4"/>
  <c r="AQ26" i="4"/>
  <c r="AR26" i="4"/>
  <c r="AS26" i="4"/>
  <c r="AT26" i="4"/>
  <c r="AQ27" i="4"/>
  <c r="AR27" i="4"/>
  <c r="AS27" i="4"/>
  <c r="AT27" i="4"/>
  <c r="AQ28" i="4"/>
  <c r="AR28" i="4"/>
  <c r="AS28" i="4"/>
  <c r="AT28" i="4"/>
  <c r="AQ29" i="4"/>
  <c r="AR29" i="4"/>
  <c r="AS29" i="4"/>
  <c r="AT29" i="4"/>
  <c r="AQ30" i="4"/>
  <c r="AR30" i="4"/>
  <c r="AS30" i="4"/>
  <c r="AT30" i="4"/>
  <c r="AQ31" i="4"/>
  <c r="AR31" i="4"/>
  <c r="AS31" i="4"/>
  <c r="AT31" i="4"/>
  <c r="AQ32" i="4"/>
  <c r="AR32" i="4"/>
  <c r="AS32" i="4"/>
  <c r="AT32" i="4"/>
  <c r="AQ33" i="4"/>
  <c r="AR33" i="4"/>
  <c r="AS33" i="4"/>
  <c r="AT33" i="4"/>
  <c r="AQ34" i="4"/>
  <c r="AR34" i="4"/>
  <c r="AS34" i="4"/>
  <c r="AT34" i="4"/>
  <c r="AQ35" i="4"/>
  <c r="AR35" i="4"/>
  <c r="AS35" i="4"/>
  <c r="AT35" i="4"/>
  <c r="AQ36" i="4"/>
  <c r="AR36" i="4"/>
  <c r="AS36" i="4"/>
  <c r="AT36" i="4"/>
  <c r="AQ37" i="4"/>
  <c r="AR37" i="4"/>
  <c r="AS37" i="4"/>
  <c r="AT37" i="4"/>
  <c r="AQ38" i="4"/>
  <c r="AR38" i="4"/>
  <c r="AS38" i="4"/>
  <c r="AT38" i="4"/>
  <c r="AQ39" i="4"/>
  <c r="AR39" i="4"/>
  <c r="AS39" i="4"/>
  <c r="AT39" i="4"/>
  <c r="AQ40" i="4"/>
  <c r="AR40" i="4"/>
  <c r="AS40" i="4"/>
  <c r="AT40" i="4"/>
  <c r="AQ41" i="4"/>
  <c r="AR41" i="4"/>
  <c r="AS41" i="4"/>
  <c r="AT41" i="4"/>
  <c r="AQ42" i="4"/>
  <c r="AR42" i="4"/>
  <c r="AS42" i="4"/>
  <c r="AT42" i="4"/>
  <c r="AQ43" i="4"/>
  <c r="AR43" i="4"/>
  <c r="AS43" i="4"/>
  <c r="AT43" i="4"/>
  <c r="AQ44" i="4"/>
  <c r="AR44" i="4"/>
  <c r="AS44" i="4"/>
  <c r="AT44" i="4"/>
  <c r="AQ45" i="4"/>
  <c r="AR45" i="4"/>
  <c r="AS45" i="4"/>
  <c r="AT45" i="4"/>
  <c r="AQ46" i="4"/>
  <c r="AR46" i="4"/>
  <c r="AS46" i="4"/>
  <c r="AT46" i="4"/>
  <c r="AQ47" i="4"/>
  <c r="AR47" i="4"/>
  <c r="AS47" i="4"/>
  <c r="AT47" i="4"/>
  <c r="AQ48" i="4"/>
  <c r="AR48" i="4"/>
  <c r="AS48" i="4"/>
  <c r="AT48" i="4"/>
  <c r="AQ49" i="4"/>
  <c r="AR49" i="4"/>
  <c r="AS49" i="4"/>
  <c r="AT49" i="4"/>
  <c r="AQ50" i="4"/>
  <c r="AR50" i="4"/>
  <c r="AS50" i="4"/>
  <c r="AT50" i="4"/>
  <c r="AQ51" i="4"/>
  <c r="AR51" i="4"/>
  <c r="AS51" i="4"/>
  <c r="AT51" i="4"/>
  <c r="AQ52" i="4"/>
  <c r="AR52" i="4"/>
  <c r="AS52" i="4"/>
  <c r="AT52" i="4"/>
  <c r="AQ53" i="4"/>
  <c r="AR53" i="4"/>
  <c r="AS53" i="4"/>
  <c r="AT53" i="4"/>
  <c r="AQ54" i="4"/>
  <c r="AR54" i="4"/>
  <c r="AS54" i="4"/>
  <c r="AT54" i="4"/>
  <c r="AQ55" i="4"/>
  <c r="AR55" i="4"/>
  <c r="AS55" i="4"/>
  <c r="AT55" i="4"/>
  <c r="AQ56" i="4"/>
  <c r="AR56" i="4"/>
  <c r="AS56" i="4"/>
  <c r="AT56" i="4"/>
  <c r="AQ57" i="4"/>
  <c r="AR57" i="4"/>
  <c r="AS57" i="4"/>
  <c r="AT57" i="4"/>
  <c r="AQ58" i="4"/>
  <c r="AR58" i="4"/>
  <c r="AS58" i="4"/>
  <c r="AT58" i="4"/>
  <c r="AQ59" i="4"/>
  <c r="AR59" i="4"/>
  <c r="AS59" i="4"/>
  <c r="AT59" i="4"/>
  <c r="AQ60" i="4"/>
  <c r="AR60" i="4"/>
  <c r="AS60" i="4"/>
  <c r="AT60" i="4"/>
  <c r="AQ61" i="4"/>
  <c r="AR61" i="4"/>
  <c r="AS61" i="4"/>
  <c r="AT61" i="4"/>
  <c r="AQ63" i="4"/>
  <c r="AR63" i="4"/>
  <c r="AS63" i="4"/>
  <c r="AT63" i="4"/>
  <c r="AQ64" i="4"/>
  <c r="AR64" i="4"/>
  <c r="AS64" i="4"/>
  <c r="AT64" i="4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7" i="2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" i="4"/>
  <c r="BC6" i="2"/>
  <c r="A14" i="11"/>
  <c r="B14" i="11" s="1"/>
  <c r="A15" i="11"/>
  <c r="E15" i="11" s="1"/>
  <c r="A16" i="11"/>
  <c r="B16" i="11" s="1"/>
  <c r="A17" i="11"/>
  <c r="E17" i="11" s="1"/>
  <c r="A18" i="11"/>
  <c r="B18" i="11" s="1"/>
  <c r="A19" i="11"/>
  <c r="E19" i="11" s="1"/>
  <c r="A20" i="11"/>
  <c r="B20" i="11" s="1"/>
  <c r="A21" i="11"/>
  <c r="E21" i="11" s="1"/>
  <c r="A22" i="11"/>
  <c r="B22" i="11" s="1"/>
  <c r="A23" i="11"/>
  <c r="E23" i="11" s="1"/>
  <c r="A24" i="11"/>
  <c r="B24" i="11" s="1"/>
  <c r="A25" i="11"/>
  <c r="E25" i="11" s="1"/>
  <c r="A26" i="11"/>
  <c r="B26" i="11" s="1"/>
  <c r="A27" i="11"/>
  <c r="E27" i="11" s="1"/>
  <c r="A28" i="11"/>
  <c r="B28" i="11" s="1"/>
  <c r="A29" i="11"/>
  <c r="E29" i="11" s="1"/>
  <c r="A30" i="11"/>
  <c r="B30" i="11" s="1"/>
  <c r="A31" i="11"/>
  <c r="E31" i="11" s="1"/>
  <c r="A32" i="11"/>
  <c r="B32" i="11" s="1"/>
  <c r="A33" i="11"/>
  <c r="E33" i="11" s="1"/>
  <c r="A34" i="11"/>
  <c r="B34" i="11" s="1"/>
  <c r="A35" i="11"/>
  <c r="E35" i="11" s="1"/>
  <c r="A36" i="11"/>
  <c r="B36" i="11" s="1"/>
  <c r="A37" i="11"/>
  <c r="E37" i="11" s="1"/>
  <c r="A38" i="11"/>
  <c r="B38" i="11" s="1"/>
  <c r="A39" i="11"/>
  <c r="E39" i="11" s="1"/>
  <c r="A40" i="11"/>
  <c r="B40" i="11" s="1"/>
  <c r="A41" i="11"/>
  <c r="E41" i="11" s="1"/>
  <c r="A42" i="11"/>
  <c r="B42" i="11" s="1"/>
  <c r="A43" i="11"/>
  <c r="E43" i="11" s="1"/>
  <c r="A44" i="11"/>
  <c r="B44" i="11" s="1"/>
  <c r="A45" i="11"/>
  <c r="E45" i="11" s="1"/>
  <c r="A46" i="11"/>
  <c r="B46" i="11" s="1"/>
  <c r="A47" i="11"/>
  <c r="E47" i="11" s="1"/>
  <c r="A48" i="11"/>
  <c r="B48" i="11" s="1"/>
  <c r="A49" i="11"/>
  <c r="E49" i="11" s="1"/>
  <c r="A50" i="11"/>
  <c r="B50" i="11" s="1"/>
  <c r="A51" i="11"/>
  <c r="E51" i="11" s="1"/>
  <c r="A52" i="11"/>
  <c r="C52" i="11" s="1"/>
  <c r="A53" i="11"/>
  <c r="E53" i="11" s="1"/>
  <c r="A54" i="11"/>
  <c r="B54" i="11" s="1"/>
  <c r="A55" i="11"/>
  <c r="E55" i="11" s="1"/>
  <c r="A56" i="11"/>
  <c r="C56" i="11" s="1"/>
  <c r="A57" i="11"/>
  <c r="E57" i="11" s="1"/>
  <c r="A59" i="11"/>
  <c r="E59" i="11" s="1"/>
  <c r="A60" i="11"/>
  <c r="B60" i="11" s="1"/>
  <c r="X6" i="2" l="1"/>
  <c r="X60" i="2"/>
  <c r="X58" i="2"/>
  <c r="X55" i="2"/>
  <c r="X8" i="2"/>
  <c r="A2" i="8"/>
  <c r="AM106" i="2"/>
  <c r="AM104" i="2"/>
  <c r="AM102" i="2"/>
  <c r="AM100" i="2"/>
  <c r="AM98" i="2"/>
  <c r="AM96" i="2"/>
  <c r="AM94" i="2"/>
  <c r="AM92" i="2"/>
  <c r="AM90" i="2"/>
  <c r="AM88" i="2"/>
  <c r="AM86" i="2"/>
  <c r="AM84" i="2"/>
  <c r="AM82" i="2"/>
  <c r="X61" i="2"/>
  <c r="X59" i="2"/>
  <c r="X9" i="2"/>
  <c r="N60" i="11"/>
  <c r="L60" i="11"/>
  <c r="N59" i="11"/>
  <c r="L59" i="11"/>
  <c r="N57" i="11"/>
  <c r="L57" i="11"/>
  <c r="N56" i="11"/>
  <c r="L56" i="11"/>
  <c r="N55" i="11"/>
  <c r="L55" i="11"/>
  <c r="N54" i="11"/>
  <c r="L54" i="11"/>
  <c r="N53" i="11"/>
  <c r="L53" i="11"/>
  <c r="N52" i="11"/>
  <c r="L52" i="11"/>
  <c r="N51" i="11"/>
  <c r="L51" i="11"/>
  <c r="N50" i="11"/>
  <c r="L50" i="11"/>
  <c r="N49" i="11"/>
  <c r="L49" i="11"/>
  <c r="N48" i="11"/>
  <c r="L48" i="11"/>
  <c r="N47" i="11"/>
  <c r="L47" i="11"/>
  <c r="N46" i="11"/>
  <c r="L46" i="11"/>
  <c r="N45" i="11"/>
  <c r="L45" i="11"/>
  <c r="N44" i="11"/>
  <c r="L44" i="11"/>
  <c r="N43" i="11"/>
  <c r="L43" i="11"/>
  <c r="N42" i="11"/>
  <c r="L42" i="11"/>
  <c r="N41" i="11"/>
  <c r="L41" i="11"/>
  <c r="N40" i="11"/>
  <c r="L40" i="11"/>
  <c r="N39" i="11"/>
  <c r="L39" i="11"/>
  <c r="N38" i="11"/>
  <c r="L38" i="11"/>
  <c r="N37" i="11"/>
  <c r="L37" i="11"/>
  <c r="N36" i="11"/>
  <c r="L36" i="11"/>
  <c r="N35" i="11"/>
  <c r="L35" i="11"/>
  <c r="N34" i="11"/>
  <c r="L34" i="11"/>
  <c r="N33" i="11"/>
  <c r="L33" i="11"/>
  <c r="N32" i="11"/>
  <c r="L32" i="11"/>
  <c r="N31" i="11"/>
  <c r="L31" i="11"/>
  <c r="N30" i="11"/>
  <c r="L30" i="11"/>
  <c r="N29" i="11"/>
  <c r="L29" i="11"/>
  <c r="N28" i="11"/>
  <c r="L28" i="11"/>
  <c r="N27" i="11"/>
  <c r="L27" i="11"/>
  <c r="N26" i="11"/>
  <c r="L26" i="11"/>
  <c r="N25" i="11"/>
  <c r="L25" i="11"/>
  <c r="N24" i="11"/>
  <c r="L24" i="11"/>
  <c r="N23" i="11"/>
  <c r="L23" i="11"/>
  <c r="N22" i="11"/>
  <c r="L22" i="11"/>
  <c r="N21" i="11"/>
  <c r="L21" i="11"/>
  <c r="N20" i="11"/>
  <c r="L20" i="11"/>
  <c r="N19" i="11"/>
  <c r="L19" i="11"/>
  <c r="N18" i="11"/>
  <c r="L18" i="11"/>
  <c r="N17" i="11"/>
  <c r="L17" i="11"/>
  <c r="N16" i="11"/>
  <c r="L16" i="11"/>
  <c r="N15" i="11"/>
  <c r="L15" i="11"/>
  <c r="N14" i="11"/>
  <c r="L14" i="11"/>
  <c r="M60" i="11"/>
  <c r="K60" i="11"/>
  <c r="M59" i="11"/>
  <c r="K59" i="11"/>
  <c r="M57" i="11"/>
  <c r="K57" i="11"/>
  <c r="M56" i="11"/>
  <c r="K56" i="11"/>
  <c r="M55" i="11"/>
  <c r="K55" i="11"/>
  <c r="M54" i="11"/>
  <c r="K54" i="11"/>
  <c r="M53" i="11"/>
  <c r="K53" i="11"/>
  <c r="M52" i="11"/>
  <c r="K52" i="11"/>
  <c r="M51" i="11"/>
  <c r="K51" i="11"/>
  <c r="M50" i="11"/>
  <c r="K50" i="11"/>
  <c r="M49" i="11"/>
  <c r="K49" i="11"/>
  <c r="M48" i="11"/>
  <c r="K48" i="11"/>
  <c r="M47" i="11"/>
  <c r="K47" i="11"/>
  <c r="M46" i="11"/>
  <c r="K46" i="11"/>
  <c r="M45" i="11"/>
  <c r="K45" i="11"/>
  <c r="M44" i="11"/>
  <c r="K44" i="11"/>
  <c r="M43" i="11"/>
  <c r="K43" i="11"/>
  <c r="M42" i="11"/>
  <c r="K42" i="11"/>
  <c r="M41" i="11"/>
  <c r="K41" i="11"/>
  <c r="M40" i="11"/>
  <c r="K40" i="11"/>
  <c r="M39" i="11"/>
  <c r="K39" i="11"/>
  <c r="M38" i="11"/>
  <c r="K38" i="11"/>
  <c r="M37" i="11"/>
  <c r="K37" i="11"/>
  <c r="M36" i="11"/>
  <c r="K36" i="11"/>
  <c r="M35" i="11"/>
  <c r="K35" i="11"/>
  <c r="M34" i="11"/>
  <c r="K34" i="11"/>
  <c r="M33" i="11"/>
  <c r="K33" i="11"/>
  <c r="M32" i="11"/>
  <c r="K32" i="11"/>
  <c r="M31" i="11"/>
  <c r="K31" i="11"/>
  <c r="M30" i="11"/>
  <c r="K30" i="11"/>
  <c r="M29" i="11"/>
  <c r="K29" i="11"/>
  <c r="M28" i="11"/>
  <c r="K28" i="11"/>
  <c r="M27" i="11"/>
  <c r="K27" i="11"/>
  <c r="M26" i="11"/>
  <c r="K26" i="11"/>
  <c r="M25" i="11"/>
  <c r="K25" i="11"/>
  <c r="M24" i="11"/>
  <c r="K24" i="11"/>
  <c r="M23" i="11"/>
  <c r="K23" i="11"/>
  <c r="M22" i="11"/>
  <c r="K22" i="11"/>
  <c r="M21" i="11"/>
  <c r="K21" i="11"/>
  <c r="M20" i="11"/>
  <c r="K20" i="11"/>
  <c r="M19" i="11"/>
  <c r="K19" i="11"/>
  <c r="M18" i="11"/>
  <c r="K18" i="11"/>
  <c r="M17" i="11"/>
  <c r="K17" i="11"/>
  <c r="M16" i="11"/>
  <c r="K16" i="11"/>
  <c r="M15" i="11"/>
  <c r="K15" i="11"/>
  <c r="M14" i="11"/>
  <c r="K14" i="11"/>
  <c r="C25" i="11"/>
  <c r="C17" i="11"/>
  <c r="C57" i="11"/>
  <c r="C45" i="11"/>
  <c r="C59" i="11"/>
  <c r="B59" i="11"/>
  <c r="B57" i="11"/>
  <c r="B55" i="11"/>
  <c r="C54" i="11"/>
  <c r="C49" i="11"/>
  <c r="C29" i="11"/>
  <c r="C21" i="11"/>
  <c r="I60" i="11"/>
  <c r="I59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C55" i="11"/>
  <c r="J60" i="11"/>
  <c r="J59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C41" i="11"/>
  <c r="C33" i="11"/>
  <c r="B49" i="11"/>
  <c r="C48" i="11"/>
  <c r="C47" i="11"/>
  <c r="B45" i="11"/>
  <c r="C44" i="11"/>
  <c r="C43" i="11"/>
  <c r="B41" i="11"/>
  <c r="C40" i="11"/>
  <c r="C39" i="11"/>
  <c r="B37" i="11"/>
  <c r="C36" i="11"/>
  <c r="C35" i="11"/>
  <c r="B33" i="11"/>
  <c r="C32" i="11"/>
  <c r="C31" i="11"/>
  <c r="B29" i="11"/>
  <c r="C28" i="11"/>
  <c r="C27" i="11"/>
  <c r="B25" i="11"/>
  <c r="C24" i="11"/>
  <c r="C23" i="11"/>
  <c r="B21" i="11"/>
  <c r="C20" i="11"/>
  <c r="C19" i="11"/>
  <c r="B17" i="11"/>
  <c r="C16" i="11"/>
  <c r="C15" i="11"/>
  <c r="F59" i="11"/>
  <c r="F57" i="11"/>
  <c r="F55" i="11"/>
  <c r="F53" i="11"/>
  <c r="F51" i="11"/>
  <c r="F49" i="11"/>
  <c r="F47" i="11"/>
  <c r="F45" i="11"/>
  <c r="F43" i="11"/>
  <c r="F41" i="11"/>
  <c r="F39" i="11"/>
  <c r="F37" i="11"/>
  <c r="F35" i="11"/>
  <c r="F33" i="11"/>
  <c r="F31" i="11"/>
  <c r="F29" i="11"/>
  <c r="F27" i="11"/>
  <c r="F25" i="11"/>
  <c r="F23" i="11"/>
  <c r="F21" i="11"/>
  <c r="F19" i="11"/>
  <c r="F17" i="11"/>
  <c r="F15" i="11"/>
  <c r="G59" i="11"/>
  <c r="G57" i="11"/>
  <c r="G55" i="11"/>
  <c r="G53" i="11"/>
  <c r="G51" i="11"/>
  <c r="G49" i="11"/>
  <c r="G47" i="11"/>
  <c r="G45" i="11"/>
  <c r="G43" i="11"/>
  <c r="G41" i="11"/>
  <c r="G39" i="11"/>
  <c r="G37" i="11"/>
  <c r="G35" i="11"/>
  <c r="G33" i="11"/>
  <c r="G31" i="11"/>
  <c r="G29" i="11"/>
  <c r="G27" i="11"/>
  <c r="G25" i="11"/>
  <c r="G23" i="11"/>
  <c r="G21" i="11"/>
  <c r="G19" i="11"/>
  <c r="G17" i="11"/>
  <c r="G15" i="11"/>
  <c r="C37" i="11"/>
  <c r="F60" i="11"/>
  <c r="F56" i="11"/>
  <c r="F54" i="11"/>
  <c r="F52" i="11"/>
  <c r="F50" i="11"/>
  <c r="F48" i="11"/>
  <c r="F46" i="11"/>
  <c r="F44" i="11"/>
  <c r="F42" i="11"/>
  <c r="F40" i="11"/>
  <c r="F38" i="11"/>
  <c r="F36" i="11"/>
  <c r="F34" i="11"/>
  <c r="F32" i="11"/>
  <c r="F30" i="11"/>
  <c r="F28" i="11"/>
  <c r="F26" i="11"/>
  <c r="F24" i="11"/>
  <c r="F22" i="11"/>
  <c r="F20" i="11"/>
  <c r="F18" i="11"/>
  <c r="F16" i="11"/>
  <c r="F14" i="11"/>
  <c r="G60" i="11"/>
  <c r="G56" i="11"/>
  <c r="G54" i="11"/>
  <c r="G52" i="11"/>
  <c r="G50" i="11"/>
  <c r="G48" i="11"/>
  <c r="G46" i="11"/>
  <c r="G44" i="11"/>
  <c r="G42" i="11"/>
  <c r="G40" i="11"/>
  <c r="G38" i="11"/>
  <c r="G36" i="11"/>
  <c r="G34" i="11"/>
  <c r="G32" i="11"/>
  <c r="G30" i="11"/>
  <c r="G28" i="11"/>
  <c r="G26" i="11"/>
  <c r="G24" i="11"/>
  <c r="G22" i="11"/>
  <c r="G20" i="11"/>
  <c r="G18" i="11"/>
  <c r="G16" i="11"/>
  <c r="G14" i="11"/>
  <c r="C53" i="11"/>
  <c r="C60" i="11"/>
  <c r="B53" i="11"/>
  <c r="B51" i="11"/>
  <c r="C50" i="11"/>
  <c r="B47" i="11"/>
  <c r="C46" i="11"/>
  <c r="B43" i="11"/>
  <c r="C42" i="11"/>
  <c r="B39" i="11"/>
  <c r="C38" i="11"/>
  <c r="B35" i="11"/>
  <c r="C34" i="11"/>
  <c r="B31" i="11"/>
  <c r="C30" i="11"/>
  <c r="B27" i="11"/>
  <c r="C26" i="11"/>
  <c r="B23" i="11"/>
  <c r="C22" i="11"/>
  <c r="B19" i="11"/>
  <c r="C18" i="11"/>
  <c r="B15" i="11"/>
  <c r="C14" i="11"/>
  <c r="E60" i="11"/>
  <c r="E56" i="11"/>
  <c r="E54" i="11"/>
  <c r="E52" i="11"/>
  <c r="E50" i="11"/>
  <c r="E48" i="11"/>
  <c r="E46" i="11"/>
  <c r="E44" i="11"/>
  <c r="E42" i="11"/>
  <c r="E40" i="11"/>
  <c r="E38" i="11"/>
  <c r="E36" i="11"/>
  <c r="E34" i="11"/>
  <c r="E32" i="11"/>
  <c r="E30" i="11"/>
  <c r="E28" i="11"/>
  <c r="E26" i="11"/>
  <c r="E24" i="11"/>
  <c r="E22" i="11"/>
  <c r="E20" i="11"/>
  <c r="E18" i="11"/>
  <c r="E16" i="11"/>
  <c r="E14" i="11"/>
  <c r="C51" i="11"/>
  <c r="B56" i="11"/>
  <c r="B52" i="11"/>
  <c r="A105" i="10"/>
  <c r="E105" i="10" s="1"/>
  <c r="A106" i="10"/>
  <c r="A107" i="10"/>
  <c r="A108" i="10"/>
  <c r="A109" i="10"/>
  <c r="A110" i="10"/>
  <c r="A111" i="10"/>
  <c r="B111" i="10" s="1"/>
  <c r="A112" i="10"/>
  <c r="B112" i="10" s="1"/>
  <c r="A113" i="10"/>
  <c r="D113" i="10" s="1"/>
  <c r="A114" i="10"/>
  <c r="B114" i="10" s="1"/>
  <c r="A115" i="10"/>
  <c r="A116" i="10"/>
  <c r="A117" i="10"/>
  <c r="A118" i="10"/>
  <c r="A119" i="10"/>
  <c r="A120" i="10"/>
  <c r="A121" i="10"/>
  <c r="E121" i="10" s="1"/>
  <c r="A122" i="10"/>
  <c r="B122" i="10" s="1"/>
  <c r="A123" i="10"/>
  <c r="A124" i="10"/>
  <c r="A125" i="10"/>
  <c r="A126" i="10"/>
  <c r="A127" i="10"/>
  <c r="E127" i="10" s="1"/>
  <c r="A128" i="10"/>
  <c r="E128" i="10" s="1"/>
  <c r="A129" i="10"/>
  <c r="E129" i="10" s="1"/>
  <c r="A130" i="10"/>
  <c r="B130" i="10" s="1"/>
  <c r="A131" i="10"/>
  <c r="A132" i="10"/>
  <c r="A133" i="10"/>
  <c r="A134" i="10"/>
  <c r="A135" i="10"/>
  <c r="E135" i="10" s="1"/>
  <c r="A136" i="10"/>
  <c r="E136" i="10" s="1"/>
  <c r="A137" i="10"/>
  <c r="C137" i="10" s="1"/>
  <c r="A138" i="10"/>
  <c r="B138" i="10" s="1"/>
  <c r="A139" i="10"/>
  <c r="A140" i="10"/>
  <c r="A141" i="10"/>
  <c r="E141" i="10" s="1"/>
  <c r="A142" i="10"/>
  <c r="A143" i="10"/>
  <c r="E143" i="10" s="1"/>
  <c r="A144" i="10"/>
  <c r="E144" i="10" s="1"/>
  <c r="A145" i="10"/>
  <c r="E145" i="10" s="1"/>
  <c r="A146" i="10"/>
  <c r="B146" i="10" s="1"/>
  <c r="A147" i="10"/>
  <c r="A148" i="10"/>
  <c r="A149" i="10"/>
  <c r="A150" i="10"/>
  <c r="A151" i="10"/>
  <c r="E151" i="10" s="1"/>
  <c r="A152" i="10"/>
  <c r="E152" i="10" s="1"/>
  <c r="A153" i="10"/>
  <c r="D153" i="10" s="1"/>
  <c r="B154" i="10"/>
  <c r="C154" i="10"/>
  <c r="E154" i="10"/>
  <c r="H154" i="10"/>
  <c r="B155" i="10"/>
  <c r="C155" i="10"/>
  <c r="D155" i="10"/>
  <c r="E155" i="10"/>
  <c r="G155" i="10"/>
  <c r="H155" i="10"/>
  <c r="A156" i="10"/>
  <c r="A157" i="10"/>
  <c r="B157" i="10" s="1"/>
  <c r="A158" i="10"/>
  <c r="A159" i="10"/>
  <c r="C159" i="10" s="1"/>
  <c r="A160" i="10"/>
  <c r="B160" i="10" s="1"/>
  <c r="A161" i="10"/>
  <c r="C161" i="10" s="1"/>
  <c r="A162" i="10"/>
  <c r="C162" i="10" s="1"/>
  <c r="A163" i="10"/>
  <c r="A164" i="10"/>
  <c r="B164" i="10" s="1"/>
  <c r="A165" i="10"/>
  <c r="A166" i="10"/>
  <c r="B166" i="10" s="1"/>
  <c r="A167" i="10"/>
  <c r="A168" i="10"/>
  <c r="A169" i="10"/>
  <c r="A170" i="10"/>
  <c r="C170" i="10" s="1"/>
  <c r="A171" i="10"/>
  <c r="D171" i="10" s="1"/>
  <c r="A172" i="10"/>
  <c r="B172" i="10" s="1"/>
  <c r="A173" i="10"/>
  <c r="B173" i="10" s="1"/>
  <c r="A174" i="10"/>
  <c r="A175" i="10"/>
  <c r="A176" i="10"/>
  <c r="B176" i="10" s="1"/>
  <c r="A177" i="10"/>
  <c r="H177" i="10" s="1"/>
  <c r="A178" i="10"/>
  <c r="A179" i="10"/>
  <c r="C179" i="10" s="1"/>
  <c r="A180" i="10"/>
  <c r="B180" i="10" s="1"/>
  <c r="A181" i="10"/>
  <c r="A182" i="10"/>
  <c r="B182" i="10" s="1"/>
  <c r="A183" i="10"/>
  <c r="A184" i="10"/>
  <c r="A185" i="10"/>
  <c r="A186" i="10"/>
  <c r="C186" i="10" s="1"/>
  <c r="A187" i="10"/>
  <c r="D187" i="10" s="1"/>
  <c r="A188" i="10"/>
  <c r="B188" i="10" s="1"/>
  <c r="A189" i="10"/>
  <c r="B189" i="10" s="1"/>
  <c r="A190" i="10"/>
  <c r="A191" i="10"/>
  <c r="A192" i="10"/>
  <c r="B192" i="10" s="1"/>
  <c r="A193" i="10"/>
  <c r="H193" i="10" s="1"/>
  <c r="A194" i="10"/>
  <c r="A195" i="10"/>
  <c r="E195" i="10" s="1"/>
  <c r="A196" i="10"/>
  <c r="B196" i="10" s="1"/>
  <c r="A197" i="10"/>
  <c r="A198" i="10"/>
  <c r="B198" i="10" s="1"/>
  <c r="A199" i="10"/>
  <c r="B199" i="10" s="1"/>
  <c r="A200" i="10"/>
  <c r="B200" i="10" s="1"/>
  <c r="A201" i="10"/>
  <c r="B201" i="10" s="1"/>
  <c r="A202" i="10"/>
  <c r="B202" i="10" s="1"/>
  <c r="A203" i="10"/>
  <c r="D203" i="10" s="1"/>
  <c r="A204" i="10"/>
  <c r="B204" i="10" s="1"/>
  <c r="A205" i="10"/>
  <c r="A104" i="10"/>
  <c r="H52" i="10"/>
  <c r="H53" i="10"/>
  <c r="H153" i="10"/>
  <c r="B52" i="10"/>
  <c r="C52" i="10"/>
  <c r="D52" i="10"/>
  <c r="E52" i="10"/>
  <c r="G52" i="10"/>
  <c r="B53" i="10"/>
  <c r="C53" i="10"/>
  <c r="D53" i="10"/>
  <c r="E53" i="10"/>
  <c r="G53" i="10"/>
  <c r="AU7" i="2"/>
  <c r="AU8" i="2"/>
  <c r="AU9" i="2"/>
  <c r="AU10" i="2"/>
  <c r="AU11" i="2"/>
  <c r="AU12" i="2"/>
  <c r="AU13" i="2"/>
  <c r="AU14" i="2"/>
  <c r="AU15" i="2"/>
  <c r="AU16" i="2"/>
  <c r="AU17" i="2"/>
  <c r="AU18" i="2"/>
  <c r="AU19" i="2"/>
  <c r="AU20" i="2"/>
  <c r="AU21" i="2"/>
  <c r="AU22" i="2"/>
  <c r="AU23" i="2"/>
  <c r="AU24" i="2"/>
  <c r="AU25" i="2"/>
  <c r="AU26" i="2"/>
  <c r="AU27" i="2"/>
  <c r="AU28" i="2"/>
  <c r="AU29" i="2"/>
  <c r="AU30" i="2"/>
  <c r="AU31" i="2"/>
  <c r="AU32" i="2"/>
  <c r="AU33" i="2"/>
  <c r="AU34" i="2"/>
  <c r="AU35" i="2"/>
  <c r="AU36" i="2"/>
  <c r="AU37" i="2"/>
  <c r="AU38" i="2"/>
  <c r="AU39" i="2"/>
  <c r="AJ39" i="2" s="1"/>
  <c r="AU40" i="2"/>
  <c r="AJ40" i="2" s="1"/>
  <c r="AU41" i="2"/>
  <c r="AJ41" i="2" s="1"/>
  <c r="AU42" i="2"/>
  <c r="AJ42" i="2" s="1"/>
  <c r="AU43" i="2"/>
  <c r="AJ43" i="2" s="1"/>
  <c r="AU44" i="2"/>
  <c r="AJ44" i="2" s="1"/>
  <c r="AU45" i="2"/>
  <c r="AJ45" i="2" s="1"/>
  <c r="AU46" i="2"/>
  <c r="AJ46" i="2" s="1"/>
  <c r="AU47" i="2"/>
  <c r="AJ47" i="2" s="1"/>
  <c r="AU48" i="2"/>
  <c r="AJ48" i="2" s="1"/>
  <c r="AU49" i="2"/>
  <c r="AJ49" i="2" s="1"/>
  <c r="AU50" i="2"/>
  <c r="AJ50" i="2" s="1"/>
  <c r="AU51" i="2"/>
  <c r="AJ51" i="2" s="1"/>
  <c r="AU52" i="2"/>
  <c r="AJ52" i="2" s="1"/>
  <c r="AU53" i="2"/>
  <c r="AJ53" i="2" s="1"/>
  <c r="AU54" i="2"/>
  <c r="AJ54" i="2" s="1"/>
  <c r="AU55" i="2"/>
  <c r="AU58" i="2"/>
  <c r="AU59" i="2"/>
  <c r="AU60" i="2"/>
  <c r="AU61" i="2"/>
  <c r="AU62" i="2"/>
  <c r="AU63" i="2"/>
  <c r="AU64" i="2"/>
  <c r="AU65" i="2"/>
  <c r="AU66" i="2"/>
  <c r="AU67" i="2"/>
  <c r="AU68" i="2"/>
  <c r="AU69" i="2"/>
  <c r="AU70" i="2"/>
  <c r="AU71" i="2"/>
  <c r="AU72" i="2"/>
  <c r="AU73" i="2"/>
  <c r="AU74" i="2"/>
  <c r="AU75" i="2"/>
  <c r="AU76" i="2"/>
  <c r="AU77" i="2"/>
  <c r="AU78" i="2"/>
  <c r="AU79" i="2"/>
  <c r="AU80" i="2"/>
  <c r="AU81" i="2"/>
  <c r="AJ81" i="2" s="1"/>
  <c r="AU82" i="2"/>
  <c r="AJ82" i="2" s="1"/>
  <c r="AU83" i="2"/>
  <c r="AJ83" i="2" s="1"/>
  <c r="AU84" i="2"/>
  <c r="AJ84" i="2" s="1"/>
  <c r="AU85" i="2"/>
  <c r="AJ85" i="2" s="1"/>
  <c r="AU86" i="2"/>
  <c r="AJ86" i="2" s="1"/>
  <c r="AU87" i="2"/>
  <c r="AJ87" i="2" s="1"/>
  <c r="AU88" i="2"/>
  <c r="AJ88" i="2" s="1"/>
  <c r="AU89" i="2"/>
  <c r="AJ89" i="2" s="1"/>
  <c r="AU90" i="2"/>
  <c r="AJ90" i="2" s="1"/>
  <c r="AU91" i="2"/>
  <c r="AJ91" i="2" s="1"/>
  <c r="AU92" i="2"/>
  <c r="AJ92" i="2" s="1"/>
  <c r="AU93" i="2"/>
  <c r="AJ93" i="2" s="1"/>
  <c r="AU94" i="2"/>
  <c r="AJ94" i="2" s="1"/>
  <c r="AU95" i="2"/>
  <c r="AJ95" i="2" s="1"/>
  <c r="AU96" i="2"/>
  <c r="AJ96" i="2" s="1"/>
  <c r="AU97" i="2"/>
  <c r="AJ97" i="2" s="1"/>
  <c r="AU98" i="2"/>
  <c r="AJ98" i="2" s="1"/>
  <c r="AU99" i="2"/>
  <c r="AJ99" i="2" s="1"/>
  <c r="AU100" i="2"/>
  <c r="AJ100" i="2" s="1"/>
  <c r="AU101" i="2"/>
  <c r="AJ101" i="2" s="1"/>
  <c r="AU102" i="2"/>
  <c r="AJ102" i="2" s="1"/>
  <c r="AU103" i="2"/>
  <c r="AJ103" i="2" s="1"/>
  <c r="AU104" i="2"/>
  <c r="AJ104" i="2" s="1"/>
  <c r="AU105" i="2"/>
  <c r="AJ105" i="2" s="1"/>
  <c r="AU106" i="2"/>
  <c r="AJ106" i="2" s="1"/>
  <c r="AU107" i="2"/>
  <c r="AU6" i="2"/>
  <c r="BC7" i="2"/>
  <c r="BD7" i="2"/>
  <c r="BC8" i="2"/>
  <c r="BD8" i="2"/>
  <c r="BC9" i="2"/>
  <c r="BD9" i="2"/>
  <c r="BC10" i="2"/>
  <c r="BD10" i="2"/>
  <c r="BC11" i="2"/>
  <c r="BD11" i="2"/>
  <c r="BC12" i="2"/>
  <c r="BD12" i="2"/>
  <c r="BC13" i="2"/>
  <c r="BD13" i="2"/>
  <c r="BC14" i="2"/>
  <c r="BD14" i="2"/>
  <c r="BC15" i="2"/>
  <c r="BD15" i="2"/>
  <c r="BC16" i="2"/>
  <c r="BD16" i="2"/>
  <c r="BC17" i="2"/>
  <c r="BD17" i="2"/>
  <c r="BC18" i="2"/>
  <c r="BD18" i="2"/>
  <c r="BC19" i="2"/>
  <c r="BD19" i="2"/>
  <c r="BC20" i="2"/>
  <c r="BD20" i="2"/>
  <c r="BC21" i="2"/>
  <c r="BD21" i="2"/>
  <c r="BC22" i="2"/>
  <c r="BD22" i="2"/>
  <c r="BC23" i="2"/>
  <c r="BD23" i="2"/>
  <c r="BC24" i="2"/>
  <c r="BD24" i="2"/>
  <c r="BC25" i="2"/>
  <c r="BD25" i="2"/>
  <c r="BC26" i="2"/>
  <c r="BD26" i="2"/>
  <c r="BC27" i="2"/>
  <c r="BD27" i="2"/>
  <c r="BC28" i="2"/>
  <c r="BD28" i="2"/>
  <c r="BC29" i="2"/>
  <c r="BD29" i="2"/>
  <c r="BC30" i="2"/>
  <c r="BD30" i="2"/>
  <c r="BC31" i="2"/>
  <c r="BD31" i="2"/>
  <c r="BC32" i="2"/>
  <c r="BD32" i="2"/>
  <c r="BC33" i="2"/>
  <c r="BD33" i="2"/>
  <c r="BC34" i="2"/>
  <c r="BD34" i="2"/>
  <c r="BC35" i="2"/>
  <c r="BD35" i="2"/>
  <c r="BC36" i="2"/>
  <c r="BD36" i="2"/>
  <c r="BC37" i="2"/>
  <c r="BD37" i="2"/>
  <c r="BC38" i="2"/>
  <c r="BD38" i="2"/>
  <c r="BC39" i="2"/>
  <c r="BD39" i="2"/>
  <c r="BC40" i="2"/>
  <c r="BD40" i="2"/>
  <c r="BC41" i="2"/>
  <c r="BD41" i="2"/>
  <c r="BC42" i="2"/>
  <c r="BD42" i="2"/>
  <c r="BC43" i="2"/>
  <c r="BD43" i="2"/>
  <c r="BC44" i="2"/>
  <c r="BD44" i="2"/>
  <c r="BC45" i="2"/>
  <c r="BD45" i="2"/>
  <c r="BC46" i="2"/>
  <c r="BD46" i="2"/>
  <c r="BC47" i="2"/>
  <c r="BD47" i="2"/>
  <c r="BC48" i="2"/>
  <c r="BD48" i="2"/>
  <c r="BC49" i="2"/>
  <c r="BD49" i="2"/>
  <c r="BC50" i="2"/>
  <c r="BD50" i="2"/>
  <c r="BC51" i="2"/>
  <c r="BD51" i="2"/>
  <c r="BC52" i="2"/>
  <c r="BD52" i="2"/>
  <c r="BC53" i="2"/>
  <c r="BD53" i="2"/>
  <c r="BC54" i="2"/>
  <c r="BD54" i="2"/>
  <c r="BC55" i="2"/>
  <c r="BD55" i="2"/>
  <c r="BC58" i="2"/>
  <c r="BD58" i="2"/>
  <c r="BC59" i="2"/>
  <c r="BD59" i="2"/>
  <c r="BC60" i="2"/>
  <c r="BD60" i="2"/>
  <c r="BC61" i="2"/>
  <c r="BD61" i="2"/>
  <c r="BC62" i="2"/>
  <c r="BD62" i="2"/>
  <c r="BC63" i="2"/>
  <c r="BD63" i="2"/>
  <c r="BC64" i="2"/>
  <c r="BD64" i="2"/>
  <c r="BC65" i="2"/>
  <c r="BD65" i="2"/>
  <c r="BC66" i="2"/>
  <c r="BD66" i="2"/>
  <c r="BC67" i="2"/>
  <c r="BD67" i="2"/>
  <c r="BC68" i="2"/>
  <c r="BD68" i="2"/>
  <c r="BC69" i="2"/>
  <c r="BD69" i="2"/>
  <c r="BC70" i="2"/>
  <c r="BD70" i="2"/>
  <c r="BC71" i="2"/>
  <c r="BD71" i="2"/>
  <c r="BC72" i="2"/>
  <c r="BD72" i="2"/>
  <c r="BC73" i="2"/>
  <c r="BD73" i="2"/>
  <c r="BC74" i="2"/>
  <c r="BD74" i="2"/>
  <c r="BC75" i="2"/>
  <c r="BD75" i="2"/>
  <c r="BC76" i="2"/>
  <c r="BD76" i="2"/>
  <c r="BC77" i="2"/>
  <c r="BD77" i="2"/>
  <c r="BC78" i="2"/>
  <c r="BD78" i="2"/>
  <c r="BC79" i="2"/>
  <c r="BD79" i="2"/>
  <c r="BC80" i="2"/>
  <c r="BD80" i="2"/>
  <c r="BC81" i="2"/>
  <c r="BD81" i="2"/>
  <c r="BC82" i="2"/>
  <c r="BD82" i="2"/>
  <c r="BC83" i="2"/>
  <c r="BD83" i="2"/>
  <c r="BC84" i="2"/>
  <c r="BD84" i="2"/>
  <c r="BC85" i="2"/>
  <c r="BD85" i="2"/>
  <c r="BC86" i="2"/>
  <c r="BD86" i="2"/>
  <c r="BC87" i="2"/>
  <c r="BD87" i="2"/>
  <c r="BC88" i="2"/>
  <c r="BD88" i="2"/>
  <c r="BC89" i="2"/>
  <c r="BD89" i="2"/>
  <c r="BC90" i="2"/>
  <c r="BD90" i="2"/>
  <c r="BC91" i="2"/>
  <c r="BD91" i="2"/>
  <c r="BC92" i="2"/>
  <c r="BD92" i="2"/>
  <c r="BC93" i="2"/>
  <c r="BD93" i="2"/>
  <c r="BC94" i="2"/>
  <c r="BD94" i="2"/>
  <c r="BC95" i="2"/>
  <c r="BD95" i="2"/>
  <c r="BC96" i="2"/>
  <c r="BD96" i="2"/>
  <c r="BC97" i="2"/>
  <c r="BD97" i="2"/>
  <c r="BC98" i="2"/>
  <c r="BD98" i="2"/>
  <c r="BC99" i="2"/>
  <c r="BD99" i="2"/>
  <c r="BC100" i="2"/>
  <c r="BD100" i="2"/>
  <c r="BC101" i="2"/>
  <c r="BD101" i="2"/>
  <c r="BC102" i="2"/>
  <c r="BD102" i="2"/>
  <c r="BC103" i="2"/>
  <c r="BD103" i="2"/>
  <c r="BC104" i="2"/>
  <c r="BD104" i="2"/>
  <c r="BC105" i="2"/>
  <c r="BD105" i="2"/>
  <c r="BC106" i="2"/>
  <c r="BD106" i="2"/>
  <c r="BC107" i="2"/>
  <c r="BD107" i="2"/>
  <c r="BD6" i="2"/>
  <c r="C153" i="10" l="1"/>
  <c r="H162" i="10"/>
  <c r="D179" i="10"/>
  <c r="C203" i="10"/>
  <c r="H137" i="10"/>
  <c r="E120" i="10"/>
  <c r="E205" i="10"/>
  <c r="E108" i="10"/>
  <c r="H203" i="10"/>
  <c r="H179" i="10"/>
  <c r="E161" i="10"/>
  <c r="E125" i="10"/>
  <c r="C121" i="10"/>
  <c r="E158" i="10"/>
  <c r="E119" i="10"/>
  <c r="E203" i="10"/>
  <c r="E201" i="10"/>
  <c r="E179" i="10"/>
  <c r="E177" i="10"/>
  <c r="E170" i="10"/>
  <c r="E163" i="10"/>
  <c r="C113" i="10"/>
  <c r="H161" i="10"/>
  <c r="H159" i="10"/>
  <c r="G153" i="10"/>
  <c r="C163" i="10"/>
  <c r="B153" i="10"/>
  <c r="C187" i="10"/>
  <c r="H145" i="10"/>
  <c r="H113" i="10"/>
  <c r="E153" i="10"/>
  <c r="B163" i="10"/>
  <c r="H163" i="10"/>
  <c r="H195" i="10"/>
  <c r="E192" i="10"/>
  <c r="E189" i="10"/>
  <c r="C145" i="10"/>
  <c r="E113" i="10"/>
  <c r="E111" i="10"/>
  <c r="D195" i="10"/>
  <c r="E193" i="10"/>
  <c r="E186" i="10"/>
  <c r="G171" i="10"/>
  <c r="D163" i="10"/>
  <c r="E157" i="10"/>
  <c r="E137" i="10"/>
  <c r="H129" i="10"/>
  <c r="H121" i="10"/>
  <c r="E202" i="10"/>
  <c r="C195" i="10"/>
  <c r="G187" i="10"/>
  <c r="E176" i="10"/>
  <c r="E173" i="10"/>
  <c r="C171" i="10"/>
  <c r="C129" i="10"/>
  <c r="E112" i="10"/>
  <c r="B194" i="10"/>
  <c r="C194" i="10"/>
  <c r="B191" i="10"/>
  <c r="H191" i="10"/>
  <c r="B185" i="10"/>
  <c r="H185" i="10"/>
  <c r="B183" i="10"/>
  <c r="C183" i="10"/>
  <c r="B178" i="10"/>
  <c r="C178" i="10"/>
  <c r="B175" i="10"/>
  <c r="H175" i="10"/>
  <c r="B169" i="10"/>
  <c r="H169" i="10"/>
  <c r="B167" i="10"/>
  <c r="C167" i="10"/>
  <c r="B149" i="10"/>
  <c r="H149" i="10"/>
  <c r="C149" i="10"/>
  <c r="B142" i="10"/>
  <c r="E142" i="10"/>
  <c r="B139" i="10"/>
  <c r="E139" i="10"/>
  <c r="B133" i="10"/>
  <c r="H133" i="10"/>
  <c r="C133" i="10"/>
  <c r="B126" i="10"/>
  <c r="E126" i="10"/>
  <c r="B123" i="10"/>
  <c r="E123" i="10"/>
  <c r="B117" i="10"/>
  <c r="H117" i="10"/>
  <c r="C117" i="10"/>
  <c r="B110" i="10"/>
  <c r="E110" i="10"/>
  <c r="G203" i="10"/>
  <c r="B203" i="10"/>
  <c r="C202" i="10"/>
  <c r="C201" i="10"/>
  <c r="H199" i="10"/>
  <c r="E198" i="10"/>
  <c r="B195" i="10"/>
  <c r="G195" i="10"/>
  <c r="B190" i="10"/>
  <c r="E190" i="10"/>
  <c r="H187" i="10"/>
  <c r="B187" i="10"/>
  <c r="B186" i="10"/>
  <c r="H186" i="10"/>
  <c r="B184" i="10"/>
  <c r="E184" i="10"/>
  <c r="E182" i="10"/>
  <c r="B179" i="10"/>
  <c r="G179" i="10"/>
  <c r="B174" i="10"/>
  <c r="E174" i="10"/>
  <c r="H171" i="10"/>
  <c r="B171" i="10"/>
  <c r="B170" i="10"/>
  <c r="H170" i="10"/>
  <c r="B168" i="10"/>
  <c r="E168" i="10"/>
  <c r="E166" i="10"/>
  <c r="G163" i="10"/>
  <c r="E160" i="10"/>
  <c r="B159" i="10"/>
  <c r="E159" i="10"/>
  <c r="B151" i="10"/>
  <c r="C151" i="10"/>
  <c r="H151" i="10"/>
  <c r="B148" i="10"/>
  <c r="E148" i="10"/>
  <c r="B144" i="10"/>
  <c r="H144" i="10"/>
  <c r="C144" i="10"/>
  <c r="B137" i="10"/>
  <c r="G137" i="10"/>
  <c r="D137" i="10"/>
  <c r="B135" i="10"/>
  <c r="C135" i="10"/>
  <c r="H135" i="10"/>
  <c r="B132" i="10"/>
  <c r="E132" i="10"/>
  <c r="B128" i="10"/>
  <c r="H128" i="10"/>
  <c r="C128" i="10"/>
  <c r="B121" i="10"/>
  <c r="G121" i="10"/>
  <c r="D121" i="10"/>
  <c r="B119" i="10"/>
  <c r="C119" i="10"/>
  <c r="H119" i="10"/>
  <c r="B116" i="10"/>
  <c r="E116" i="10"/>
  <c r="B109" i="10"/>
  <c r="C109" i="10"/>
  <c r="E109" i="10"/>
  <c r="H109" i="10"/>
  <c r="E199" i="10"/>
  <c r="H194" i="10"/>
  <c r="E191" i="10"/>
  <c r="E185" i="10"/>
  <c r="H183" i="10"/>
  <c r="H178" i="10"/>
  <c r="E175" i="10"/>
  <c r="E169" i="10"/>
  <c r="H167" i="10"/>
  <c r="B162" i="10"/>
  <c r="E162" i="10"/>
  <c r="B150" i="10"/>
  <c r="E150" i="10"/>
  <c r="B147" i="10"/>
  <c r="E147" i="10"/>
  <c r="B141" i="10"/>
  <c r="C141" i="10"/>
  <c r="H141" i="10"/>
  <c r="B134" i="10"/>
  <c r="E134" i="10"/>
  <c r="B131" i="10"/>
  <c r="E131" i="10"/>
  <c r="B125" i="10"/>
  <c r="C125" i="10"/>
  <c r="H125" i="10"/>
  <c r="B118" i="10"/>
  <c r="E118" i="10"/>
  <c r="B115" i="10"/>
  <c r="E115" i="10"/>
  <c r="B105" i="10"/>
  <c r="G105" i="10"/>
  <c r="C105" i="10"/>
  <c r="H105" i="10"/>
  <c r="D105" i="10"/>
  <c r="H202" i="10"/>
  <c r="H201" i="10"/>
  <c r="E200" i="10"/>
  <c r="C199" i="10"/>
  <c r="B197" i="10"/>
  <c r="E197" i="10"/>
  <c r="E194" i="10"/>
  <c r="B193" i="10"/>
  <c r="C193" i="10"/>
  <c r="C191" i="10"/>
  <c r="E187" i="10"/>
  <c r="C185" i="10"/>
  <c r="E183" i="10"/>
  <c r="B181" i="10"/>
  <c r="E181" i="10"/>
  <c r="E178" i="10"/>
  <c r="B177" i="10"/>
  <c r="C177" i="10"/>
  <c r="C175" i="10"/>
  <c r="E171" i="10"/>
  <c r="C169" i="10"/>
  <c r="E167" i="10"/>
  <c r="B165" i="10"/>
  <c r="E165" i="10"/>
  <c r="B152" i="10"/>
  <c r="C152" i="10"/>
  <c r="H152" i="10"/>
  <c r="E149" i="10"/>
  <c r="D145" i="10"/>
  <c r="B145" i="10"/>
  <c r="G145" i="10"/>
  <c r="B143" i="10"/>
  <c r="H143" i="10"/>
  <c r="C143" i="10"/>
  <c r="B140" i="10"/>
  <c r="E140" i="10"/>
  <c r="B136" i="10"/>
  <c r="C136" i="10"/>
  <c r="H136" i="10"/>
  <c r="E133" i="10"/>
  <c r="D129" i="10"/>
  <c r="B129" i="10"/>
  <c r="G129" i="10"/>
  <c r="B127" i="10"/>
  <c r="H127" i="10"/>
  <c r="C127" i="10"/>
  <c r="B124" i="10"/>
  <c r="E124" i="10"/>
  <c r="B120" i="10"/>
  <c r="C120" i="10"/>
  <c r="H120" i="10"/>
  <c r="E117" i="10"/>
  <c r="B107" i="10"/>
  <c r="E107" i="10"/>
  <c r="G113" i="10"/>
  <c r="B113" i="10"/>
  <c r="C112" i="10"/>
  <c r="C111" i="10"/>
  <c r="H112" i="10"/>
  <c r="H111" i="10"/>
  <c r="B161" i="10"/>
  <c r="B158" i="10"/>
  <c r="B108" i="10"/>
  <c r="B106" i="10"/>
  <c r="G104" i="10"/>
  <c r="B205" i="10"/>
  <c r="B156" i="10"/>
  <c r="H205" i="10"/>
  <c r="C205" i="10"/>
  <c r="E204" i="10"/>
  <c r="G199" i="10"/>
  <c r="D199" i="10"/>
  <c r="H198" i="10"/>
  <c r="C198" i="10"/>
  <c r="H197" i="10"/>
  <c r="C197" i="10"/>
  <c r="E196" i="10"/>
  <c r="G191" i="10"/>
  <c r="D191" i="10"/>
  <c r="H190" i="10"/>
  <c r="C190" i="10"/>
  <c r="H189" i="10"/>
  <c r="C189" i="10"/>
  <c r="E188" i="10"/>
  <c r="G183" i="10"/>
  <c r="D183" i="10"/>
  <c r="H182" i="10"/>
  <c r="C182" i="10"/>
  <c r="H181" i="10"/>
  <c r="C181" i="10"/>
  <c r="E180" i="10"/>
  <c r="G175" i="10"/>
  <c r="D175" i="10"/>
  <c r="H174" i="10"/>
  <c r="C174" i="10"/>
  <c r="H173" i="10"/>
  <c r="C173" i="10"/>
  <c r="E172" i="10"/>
  <c r="G167" i="10"/>
  <c r="D167" i="10"/>
  <c r="H166" i="10"/>
  <c r="C166" i="10"/>
  <c r="H165" i="10"/>
  <c r="C165" i="10"/>
  <c r="E164" i="10"/>
  <c r="G159" i="10"/>
  <c r="D159" i="10"/>
  <c r="H158" i="10"/>
  <c r="C158" i="10"/>
  <c r="H157" i="10"/>
  <c r="C157" i="10"/>
  <c r="E156" i="10"/>
  <c r="G149" i="10"/>
  <c r="D149" i="10"/>
  <c r="H148" i="10"/>
  <c r="C148" i="10"/>
  <c r="H147" i="10"/>
  <c r="C147" i="10"/>
  <c r="E146" i="10"/>
  <c r="G141" i="10"/>
  <c r="D141" i="10"/>
  <c r="H140" i="10"/>
  <c r="C140" i="10"/>
  <c r="H139" i="10"/>
  <c r="C139" i="10"/>
  <c r="E138" i="10"/>
  <c r="G133" i="10"/>
  <c r="D133" i="10"/>
  <c r="H132" i="10"/>
  <c r="C132" i="10"/>
  <c r="H131" i="10"/>
  <c r="C131" i="10"/>
  <c r="E130" i="10"/>
  <c r="G125" i="10"/>
  <c r="D125" i="10"/>
  <c r="H124" i="10"/>
  <c r="C124" i="10"/>
  <c r="H123" i="10"/>
  <c r="C123" i="10"/>
  <c r="E122" i="10"/>
  <c r="G117" i="10"/>
  <c r="D117" i="10"/>
  <c r="H116" i="10"/>
  <c r="C116" i="10"/>
  <c r="H115" i="10"/>
  <c r="C115" i="10"/>
  <c r="E114" i="10"/>
  <c r="G109" i="10"/>
  <c r="D109" i="10"/>
  <c r="H108" i="10"/>
  <c r="C108" i="10"/>
  <c r="H107" i="10"/>
  <c r="C107" i="10"/>
  <c r="E106" i="10"/>
  <c r="G205" i="10"/>
  <c r="D205" i="10"/>
  <c r="H204" i="10"/>
  <c r="C204" i="10"/>
  <c r="G201" i="10"/>
  <c r="D201" i="10"/>
  <c r="H200" i="10"/>
  <c r="C200" i="10"/>
  <c r="G197" i="10"/>
  <c r="D197" i="10"/>
  <c r="H196" i="10"/>
  <c r="C196" i="10"/>
  <c r="G193" i="10"/>
  <c r="D193" i="10"/>
  <c r="H192" i="10"/>
  <c r="C192" i="10"/>
  <c r="G189" i="10"/>
  <c r="D189" i="10"/>
  <c r="H188" i="10"/>
  <c r="C188" i="10"/>
  <c r="G185" i="10"/>
  <c r="D185" i="10"/>
  <c r="H184" i="10"/>
  <c r="C184" i="10"/>
  <c r="G181" i="10"/>
  <c r="D181" i="10"/>
  <c r="H180" i="10"/>
  <c r="C180" i="10"/>
  <c r="G177" i="10"/>
  <c r="D177" i="10"/>
  <c r="H176" i="10"/>
  <c r="C176" i="10"/>
  <c r="G173" i="10"/>
  <c r="D173" i="10"/>
  <c r="H172" i="10"/>
  <c r="C172" i="10"/>
  <c r="G169" i="10"/>
  <c r="D169" i="10"/>
  <c r="H168" i="10"/>
  <c r="C168" i="10"/>
  <c r="G165" i="10"/>
  <c r="D165" i="10"/>
  <c r="H164" i="10"/>
  <c r="C164" i="10"/>
  <c r="G161" i="10"/>
  <c r="D161" i="10"/>
  <c r="H160" i="10"/>
  <c r="C160" i="10"/>
  <c r="G157" i="10"/>
  <c r="D157" i="10"/>
  <c r="H156" i="10"/>
  <c r="C156" i="10"/>
  <c r="G151" i="10"/>
  <c r="D151" i="10"/>
  <c r="H150" i="10"/>
  <c r="C150" i="10"/>
  <c r="G147" i="10"/>
  <c r="D147" i="10"/>
  <c r="H146" i="10"/>
  <c r="C146" i="10"/>
  <c r="G143" i="10"/>
  <c r="D143" i="10"/>
  <c r="H142" i="10"/>
  <c r="C142" i="10"/>
  <c r="G139" i="10"/>
  <c r="D139" i="10"/>
  <c r="H138" i="10"/>
  <c r="C138" i="10"/>
  <c r="G135" i="10"/>
  <c r="D135" i="10"/>
  <c r="H134" i="10"/>
  <c r="C134" i="10"/>
  <c r="G131" i="10"/>
  <c r="D131" i="10"/>
  <c r="H130" i="10"/>
  <c r="C130" i="10"/>
  <c r="G127" i="10"/>
  <c r="D127" i="10"/>
  <c r="H126" i="10"/>
  <c r="C126" i="10"/>
  <c r="G123" i="10"/>
  <c r="D123" i="10"/>
  <c r="H122" i="10"/>
  <c r="C122" i="10"/>
  <c r="G119" i="10"/>
  <c r="D119" i="10"/>
  <c r="H118" i="10"/>
  <c r="C118" i="10"/>
  <c r="G115" i="10"/>
  <c r="D115" i="10"/>
  <c r="H114" i="10"/>
  <c r="C114" i="10"/>
  <c r="G111" i="10"/>
  <c r="D111" i="10"/>
  <c r="H110" i="10"/>
  <c r="C110" i="10"/>
  <c r="G107" i="10"/>
  <c r="D107" i="10"/>
  <c r="H106" i="10"/>
  <c r="C106" i="10"/>
  <c r="E104" i="10"/>
  <c r="C104" i="10"/>
  <c r="H104" i="10"/>
  <c r="B104" i="10"/>
  <c r="G204" i="10"/>
  <c r="D204" i="10"/>
  <c r="G202" i="10"/>
  <c r="D202" i="10"/>
  <c r="G200" i="10"/>
  <c r="D200" i="10"/>
  <c r="G198" i="10"/>
  <c r="D198" i="10"/>
  <c r="G196" i="10"/>
  <c r="D196" i="10"/>
  <c r="G194" i="10"/>
  <c r="D194" i="10"/>
  <c r="G192" i="10"/>
  <c r="D192" i="10"/>
  <c r="G190" i="10"/>
  <c r="D190" i="10"/>
  <c r="G188" i="10"/>
  <c r="D188" i="10"/>
  <c r="G186" i="10"/>
  <c r="D186" i="10"/>
  <c r="G184" i="10"/>
  <c r="D184" i="10"/>
  <c r="G182" i="10"/>
  <c r="D182" i="10"/>
  <c r="G180" i="10"/>
  <c r="D180" i="10"/>
  <c r="G178" i="10"/>
  <c r="D178" i="10"/>
  <c r="G176" i="10"/>
  <c r="D176" i="10"/>
  <c r="G174" i="10"/>
  <c r="D174" i="10"/>
  <c r="G172" i="10"/>
  <c r="D172" i="10"/>
  <c r="G170" i="10"/>
  <c r="D170" i="10"/>
  <c r="G168" i="10"/>
  <c r="D168" i="10"/>
  <c r="G166" i="10"/>
  <c r="D166" i="10"/>
  <c r="G164" i="10"/>
  <c r="D164" i="10"/>
  <c r="G162" i="10"/>
  <c r="D162" i="10"/>
  <c r="G160" i="10"/>
  <c r="D160" i="10"/>
  <c r="G158" i="10"/>
  <c r="D158" i="10"/>
  <c r="G156" i="10"/>
  <c r="D156" i="10"/>
  <c r="G154" i="10"/>
  <c r="D154" i="10"/>
  <c r="G152" i="10"/>
  <c r="D152" i="10"/>
  <c r="G150" i="10"/>
  <c r="D150" i="10"/>
  <c r="G148" i="10"/>
  <c r="D148" i="10"/>
  <c r="G146" i="10"/>
  <c r="D146" i="10"/>
  <c r="G144" i="10"/>
  <c r="D144" i="10"/>
  <c r="G142" i="10"/>
  <c r="D142" i="10"/>
  <c r="G140" i="10"/>
  <c r="D140" i="10"/>
  <c r="G138" i="10"/>
  <c r="D138" i="10"/>
  <c r="G136" i="10"/>
  <c r="D136" i="10"/>
  <c r="G134" i="10"/>
  <c r="D134" i="10"/>
  <c r="G132" i="10"/>
  <c r="D132" i="10"/>
  <c r="G130" i="10"/>
  <c r="D130" i="10"/>
  <c r="G128" i="10"/>
  <c r="D128" i="10"/>
  <c r="G126" i="10"/>
  <c r="D126" i="10"/>
  <c r="G124" i="10"/>
  <c r="D124" i="10"/>
  <c r="G122" i="10"/>
  <c r="D122" i="10"/>
  <c r="G120" i="10"/>
  <c r="D120" i="10"/>
  <c r="G118" i="10"/>
  <c r="D118" i="10"/>
  <c r="G116" i="10"/>
  <c r="D116" i="10"/>
  <c r="G114" i="10"/>
  <c r="D114" i="10"/>
  <c r="G112" i="10"/>
  <c r="D112" i="10"/>
  <c r="G110" i="10"/>
  <c r="D110" i="10"/>
  <c r="G108" i="10"/>
  <c r="D108" i="10"/>
  <c r="G106" i="10"/>
  <c r="D106" i="10"/>
  <c r="A3" i="10" l="1"/>
  <c r="H3" i="10" s="1"/>
  <c r="A4" i="10"/>
  <c r="H4" i="10" s="1"/>
  <c r="A5" i="10"/>
  <c r="H5" i="10" s="1"/>
  <c r="A6" i="10"/>
  <c r="H6" i="10" s="1"/>
  <c r="A7" i="10"/>
  <c r="H7" i="10" s="1"/>
  <c r="A8" i="10"/>
  <c r="H8" i="10" s="1"/>
  <c r="A9" i="10"/>
  <c r="H9" i="10" s="1"/>
  <c r="A10" i="10"/>
  <c r="H10" i="10" s="1"/>
  <c r="A11" i="10"/>
  <c r="H11" i="10" s="1"/>
  <c r="A12" i="10"/>
  <c r="H12" i="10" s="1"/>
  <c r="A13" i="10"/>
  <c r="H13" i="10" s="1"/>
  <c r="A14" i="10"/>
  <c r="H14" i="10" s="1"/>
  <c r="A15" i="10"/>
  <c r="H15" i="10" s="1"/>
  <c r="A16" i="10"/>
  <c r="H16" i="10" s="1"/>
  <c r="A17" i="10"/>
  <c r="H17" i="10" s="1"/>
  <c r="A18" i="10"/>
  <c r="H18" i="10" s="1"/>
  <c r="A19" i="10"/>
  <c r="H19" i="10" s="1"/>
  <c r="A20" i="10"/>
  <c r="H20" i="10" s="1"/>
  <c r="A21" i="10"/>
  <c r="H21" i="10" s="1"/>
  <c r="A22" i="10"/>
  <c r="H22" i="10" s="1"/>
  <c r="A23" i="10"/>
  <c r="H23" i="10" s="1"/>
  <c r="A24" i="10"/>
  <c r="H24" i="10" s="1"/>
  <c r="A25" i="10"/>
  <c r="H25" i="10" s="1"/>
  <c r="A26" i="10"/>
  <c r="H26" i="10" s="1"/>
  <c r="A27" i="10"/>
  <c r="H27" i="10" s="1"/>
  <c r="A28" i="10"/>
  <c r="H28" i="10" s="1"/>
  <c r="A29" i="10"/>
  <c r="H29" i="10" s="1"/>
  <c r="A30" i="10"/>
  <c r="H30" i="10" s="1"/>
  <c r="A31" i="10"/>
  <c r="H31" i="10" s="1"/>
  <c r="A32" i="10"/>
  <c r="H32" i="10" s="1"/>
  <c r="A33" i="10"/>
  <c r="H33" i="10" s="1"/>
  <c r="A34" i="10"/>
  <c r="H34" i="10" s="1"/>
  <c r="A35" i="10"/>
  <c r="H35" i="10" s="1"/>
  <c r="A36" i="10"/>
  <c r="H36" i="10" s="1"/>
  <c r="A37" i="10"/>
  <c r="H37" i="10" s="1"/>
  <c r="A38" i="10"/>
  <c r="H38" i="10" s="1"/>
  <c r="A39" i="10"/>
  <c r="H39" i="10" s="1"/>
  <c r="A40" i="10"/>
  <c r="H40" i="10" s="1"/>
  <c r="A41" i="10"/>
  <c r="H41" i="10" s="1"/>
  <c r="A42" i="10"/>
  <c r="H42" i="10" s="1"/>
  <c r="A43" i="10"/>
  <c r="H43" i="10" s="1"/>
  <c r="A44" i="10"/>
  <c r="H44" i="10" s="1"/>
  <c r="A45" i="10"/>
  <c r="H45" i="10" s="1"/>
  <c r="A46" i="10"/>
  <c r="H46" i="10" s="1"/>
  <c r="A47" i="10"/>
  <c r="H47" i="10" s="1"/>
  <c r="A48" i="10"/>
  <c r="H48" i="10" s="1"/>
  <c r="A49" i="10"/>
  <c r="H49" i="10" s="1"/>
  <c r="A50" i="10"/>
  <c r="H50" i="10" s="1"/>
  <c r="A51" i="10"/>
  <c r="H51" i="10" s="1"/>
  <c r="A54" i="10"/>
  <c r="H54" i="10" s="1"/>
  <c r="A55" i="10"/>
  <c r="H55" i="10" s="1"/>
  <c r="A56" i="10"/>
  <c r="H56" i="10" s="1"/>
  <c r="A57" i="10"/>
  <c r="H57" i="10" s="1"/>
  <c r="A58" i="10"/>
  <c r="H58" i="10" s="1"/>
  <c r="A59" i="10"/>
  <c r="H59" i="10" s="1"/>
  <c r="A60" i="10"/>
  <c r="H60" i="10" s="1"/>
  <c r="A61" i="10"/>
  <c r="H61" i="10" s="1"/>
  <c r="A62" i="10"/>
  <c r="H62" i="10" s="1"/>
  <c r="A63" i="10"/>
  <c r="H63" i="10" s="1"/>
  <c r="A64" i="10"/>
  <c r="H64" i="10" s="1"/>
  <c r="A65" i="10"/>
  <c r="H65" i="10" s="1"/>
  <c r="A66" i="10"/>
  <c r="H66" i="10" s="1"/>
  <c r="A67" i="10"/>
  <c r="H67" i="10" s="1"/>
  <c r="A68" i="10"/>
  <c r="H68" i="10" s="1"/>
  <c r="A69" i="10"/>
  <c r="H69" i="10" s="1"/>
  <c r="A70" i="10"/>
  <c r="H70" i="10" s="1"/>
  <c r="A71" i="10"/>
  <c r="H71" i="10" s="1"/>
  <c r="A72" i="10"/>
  <c r="H72" i="10" s="1"/>
  <c r="A73" i="10"/>
  <c r="H73" i="10" s="1"/>
  <c r="A74" i="10"/>
  <c r="H74" i="10" s="1"/>
  <c r="A75" i="10"/>
  <c r="H75" i="10" s="1"/>
  <c r="A76" i="10"/>
  <c r="H76" i="10" s="1"/>
  <c r="A77" i="10"/>
  <c r="H77" i="10" s="1"/>
  <c r="A78" i="10"/>
  <c r="H78" i="10" s="1"/>
  <c r="A79" i="10"/>
  <c r="H79" i="10" s="1"/>
  <c r="A80" i="10"/>
  <c r="H80" i="10" s="1"/>
  <c r="A81" i="10"/>
  <c r="H81" i="10" s="1"/>
  <c r="A82" i="10"/>
  <c r="H82" i="10" s="1"/>
  <c r="A83" i="10"/>
  <c r="H83" i="10" s="1"/>
  <c r="A84" i="10"/>
  <c r="H84" i="10" s="1"/>
  <c r="A85" i="10"/>
  <c r="H85" i="10" s="1"/>
  <c r="A86" i="10"/>
  <c r="H86" i="10" s="1"/>
  <c r="A87" i="10"/>
  <c r="H87" i="10" s="1"/>
  <c r="A88" i="10"/>
  <c r="H88" i="10" s="1"/>
  <c r="A89" i="10"/>
  <c r="H89" i="10" s="1"/>
  <c r="A90" i="10"/>
  <c r="H90" i="10" s="1"/>
  <c r="A91" i="10"/>
  <c r="H91" i="10" s="1"/>
  <c r="A92" i="10"/>
  <c r="H92" i="10" s="1"/>
  <c r="A93" i="10"/>
  <c r="H93" i="10" s="1"/>
  <c r="A94" i="10"/>
  <c r="H94" i="10" s="1"/>
  <c r="A95" i="10"/>
  <c r="H95" i="10" s="1"/>
  <c r="A96" i="10"/>
  <c r="H96" i="10" s="1"/>
  <c r="A97" i="10"/>
  <c r="H97" i="10" s="1"/>
  <c r="A98" i="10"/>
  <c r="H98" i="10" s="1"/>
  <c r="A99" i="10"/>
  <c r="H99" i="10" s="1"/>
  <c r="A100" i="10"/>
  <c r="H100" i="10" s="1"/>
  <c r="A101" i="10"/>
  <c r="H101" i="10" s="1"/>
  <c r="A102" i="10"/>
  <c r="H102" i="10" s="1"/>
  <c r="A103" i="10"/>
  <c r="H103" i="10" s="1"/>
  <c r="A2" i="10"/>
  <c r="H2" i="10" s="1"/>
  <c r="J52" i="9"/>
  <c r="J53" i="9"/>
  <c r="K52" i="9"/>
  <c r="L52" i="9"/>
  <c r="M52" i="9"/>
  <c r="N52" i="9"/>
  <c r="K53" i="9"/>
  <c r="L53" i="9"/>
  <c r="M53" i="9"/>
  <c r="N53" i="9"/>
  <c r="C52" i="9"/>
  <c r="AD74" i="1" s="1"/>
  <c r="D52" i="9"/>
  <c r="F52" i="9"/>
  <c r="G52" i="9"/>
  <c r="C53" i="9"/>
  <c r="AD75" i="1" s="1"/>
  <c r="D53" i="9"/>
  <c r="F53" i="9"/>
  <c r="G53" i="9"/>
  <c r="A3" i="9"/>
  <c r="A4" i="9"/>
  <c r="E4" i="9" s="1"/>
  <c r="A5" i="9"/>
  <c r="E5" i="9" s="1"/>
  <c r="A6" i="9"/>
  <c r="E6" i="9" s="1"/>
  <c r="A7" i="9"/>
  <c r="A8" i="9"/>
  <c r="E8" i="9" s="1"/>
  <c r="A9" i="9"/>
  <c r="A10" i="9"/>
  <c r="E10" i="9" s="1"/>
  <c r="A11" i="9"/>
  <c r="A12" i="9"/>
  <c r="E12" i="9" s="1"/>
  <c r="A13" i="9"/>
  <c r="A14" i="9"/>
  <c r="E14" i="9" s="1"/>
  <c r="A15" i="9"/>
  <c r="A16" i="9"/>
  <c r="E16" i="9" s="1"/>
  <c r="A17" i="9"/>
  <c r="A18" i="9"/>
  <c r="E18" i="9" s="1"/>
  <c r="A19" i="9"/>
  <c r="A20" i="9"/>
  <c r="E20" i="9" s="1"/>
  <c r="A21" i="9"/>
  <c r="A22" i="9"/>
  <c r="E22" i="9" s="1"/>
  <c r="A23" i="9"/>
  <c r="A24" i="9"/>
  <c r="E24" i="9" s="1"/>
  <c r="A25" i="9"/>
  <c r="A26" i="9"/>
  <c r="E26" i="9" s="1"/>
  <c r="A27" i="9"/>
  <c r="A28" i="9"/>
  <c r="E28" i="9" s="1"/>
  <c r="A29" i="9"/>
  <c r="A30" i="9"/>
  <c r="E30" i="9" s="1"/>
  <c r="A31" i="9"/>
  <c r="A32" i="9"/>
  <c r="E32" i="9" s="1"/>
  <c r="A33" i="9"/>
  <c r="A34" i="9"/>
  <c r="E34" i="9" s="1"/>
  <c r="A35" i="9"/>
  <c r="A36" i="9"/>
  <c r="E36" i="9" s="1"/>
  <c r="A37" i="9"/>
  <c r="A38" i="9"/>
  <c r="E38" i="9" s="1"/>
  <c r="A39" i="9"/>
  <c r="A40" i="9"/>
  <c r="E40" i="9" s="1"/>
  <c r="A41" i="9"/>
  <c r="A42" i="9"/>
  <c r="E42" i="9" s="1"/>
  <c r="A43" i="9"/>
  <c r="A44" i="9"/>
  <c r="E44" i="9" s="1"/>
  <c r="A45" i="9"/>
  <c r="A46" i="9"/>
  <c r="E46" i="9" s="1"/>
  <c r="A47" i="9"/>
  <c r="A48" i="9"/>
  <c r="E48" i="9" s="1"/>
  <c r="A49" i="9"/>
  <c r="A50" i="9"/>
  <c r="E50" i="9" s="1"/>
  <c r="A51" i="9"/>
  <c r="E51" i="9" s="1"/>
  <c r="A54" i="9"/>
  <c r="E54" i="9" s="1"/>
  <c r="A55" i="9"/>
  <c r="E55" i="9" s="1"/>
  <c r="A56" i="9"/>
  <c r="E56" i="9" s="1"/>
  <c r="A57" i="9"/>
  <c r="E57" i="9" s="1"/>
  <c r="A58" i="9"/>
  <c r="E58" i="9" s="1"/>
  <c r="A59" i="9"/>
  <c r="A60" i="9"/>
  <c r="E60" i="9" s="1"/>
  <c r="A61" i="9"/>
  <c r="A62" i="9"/>
  <c r="E62" i="9" s="1"/>
  <c r="A63" i="9"/>
  <c r="A64" i="9"/>
  <c r="E64" i="9" s="1"/>
  <c r="A65" i="9"/>
  <c r="A66" i="9"/>
  <c r="E66" i="9" s="1"/>
  <c r="A67" i="9"/>
  <c r="A68" i="9"/>
  <c r="E68" i="9" s="1"/>
  <c r="A69" i="9"/>
  <c r="A70" i="9"/>
  <c r="E70" i="9" s="1"/>
  <c r="A71" i="9"/>
  <c r="A72" i="9"/>
  <c r="E72" i="9" s="1"/>
  <c r="A73" i="9"/>
  <c r="A74" i="9"/>
  <c r="E74" i="9" s="1"/>
  <c r="A75" i="9"/>
  <c r="A76" i="9"/>
  <c r="E76" i="9" s="1"/>
  <c r="A77" i="9"/>
  <c r="A78" i="9"/>
  <c r="E78" i="9" s="1"/>
  <c r="A79" i="9"/>
  <c r="A80" i="9"/>
  <c r="E80" i="9" s="1"/>
  <c r="A81" i="9"/>
  <c r="A82" i="9"/>
  <c r="E82" i="9" s="1"/>
  <c r="A83" i="9"/>
  <c r="A84" i="9"/>
  <c r="E84" i="9" s="1"/>
  <c r="A85" i="9"/>
  <c r="A86" i="9"/>
  <c r="E86" i="9" s="1"/>
  <c r="A87" i="9"/>
  <c r="A88" i="9"/>
  <c r="E88" i="9" s="1"/>
  <c r="A89" i="9"/>
  <c r="A90" i="9"/>
  <c r="E90" i="9" s="1"/>
  <c r="A91" i="9"/>
  <c r="A92" i="9"/>
  <c r="E92" i="9" s="1"/>
  <c r="A93" i="9"/>
  <c r="A94" i="9"/>
  <c r="E94" i="9" s="1"/>
  <c r="A95" i="9"/>
  <c r="A96" i="9"/>
  <c r="E96" i="9" s="1"/>
  <c r="A97" i="9"/>
  <c r="A98" i="9"/>
  <c r="E98" i="9" s="1"/>
  <c r="A99" i="9"/>
  <c r="A100" i="9"/>
  <c r="E100" i="9" s="1"/>
  <c r="A101" i="9"/>
  <c r="A102" i="9"/>
  <c r="E102" i="9" s="1"/>
  <c r="A103" i="9"/>
  <c r="E103" i="9" s="1"/>
  <c r="A2" i="9"/>
  <c r="E2" i="9" s="1"/>
  <c r="D101" i="9" l="1"/>
  <c r="E101" i="9"/>
  <c r="D99" i="9"/>
  <c r="E99" i="9"/>
  <c r="D97" i="9"/>
  <c r="E97" i="9"/>
  <c r="D95" i="9"/>
  <c r="E95" i="9"/>
  <c r="D93" i="9"/>
  <c r="E93" i="9"/>
  <c r="D91" i="9"/>
  <c r="E91" i="9"/>
  <c r="D89" i="9"/>
  <c r="E89" i="9"/>
  <c r="D87" i="9"/>
  <c r="E87" i="9"/>
  <c r="D85" i="9"/>
  <c r="E85" i="9"/>
  <c r="D83" i="9"/>
  <c r="E83" i="9"/>
  <c r="D81" i="9"/>
  <c r="E81" i="9"/>
  <c r="D79" i="9"/>
  <c r="E79" i="9"/>
  <c r="D77" i="9"/>
  <c r="E77" i="9"/>
  <c r="E75" i="9"/>
  <c r="E73" i="9"/>
  <c r="E71" i="9"/>
  <c r="E69" i="9"/>
  <c r="E67" i="9"/>
  <c r="E65" i="9"/>
  <c r="E63" i="9"/>
  <c r="E61" i="9"/>
  <c r="E59" i="9"/>
  <c r="D49" i="9"/>
  <c r="E49" i="9"/>
  <c r="D47" i="9"/>
  <c r="E47" i="9"/>
  <c r="D45" i="9"/>
  <c r="E45" i="9"/>
  <c r="D43" i="9"/>
  <c r="E43" i="9"/>
  <c r="D41" i="9"/>
  <c r="E41" i="9"/>
  <c r="D39" i="9"/>
  <c r="E39" i="9"/>
  <c r="D37" i="9"/>
  <c r="E37" i="9"/>
  <c r="D35" i="9"/>
  <c r="E35" i="9"/>
  <c r="E33" i="9"/>
  <c r="E31" i="9"/>
  <c r="E29" i="9"/>
  <c r="E27" i="9"/>
  <c r="E25" i="9"/>
  <c r="E23" i="9"/>
  <c r="E21" i="9"/>
  <c r="E19" i="9"/>
  <c r="E17" i="9"/>
  <c r="E15" i="9"/>
  <c r="E13" i="9"/>
  <c r="E11" i="9"/>
  <c r="E9" i="9"/>
  <c r="E7" i="9"/>
  <c r="B3" i="9"/>
  <c r="E3" i="9"/>
  <c r="B102" i="10"/>
  <c r="D102" i="10"/>
  <c r="G102" i="10"/>
  <c r="C102" i="10"/>
  <c r="E102" i="10"/>
  <c r="B100" i="10"/>
  <c r="D100" i="10"/>
  <c r="G100" i="10"/>
  <c r="C100" i="10"/>
  <c r="E100" i="10"/>
  <c r="B98" i="10"/>
  <c r="D98" i="10"/>
  <c r="G98" i="10"/>
  <c r="C98" i="10"/>
  <c r="E98" i="10"/>
  <c r="B96" i="10"/>
  <c r="D96" i="10"/>
  <c r="G96" i="10"/>
  <c r="C96" i="10"/>
  <c r="E96" i="10"/>
  <c r="B94" i="10"/>
  <c r="D94" i="10"/>
  <c r="G94" i="10"/>
  <c r="C94" i="10"/>
  <c r="E94" i="10"/>
  <c r="B92" i="10"/>
  <c r="D92" i="10"/>
  <c r="G92" i="10"/>
  <c r="C92" i="10"/>
  <c r="E92" i="10"/>
  <c r="B90" i="10"/>
  <c r="D90" i="10"/>
  <c r="G90" i="10"/>
  <c r="C90" i="10"/>
  <c r="E90" i="10"/>
  <c r="B88" i="10"/>
  <c r="D88" i="10"/>
  <c r="G88" i="10"/>
  <c r="C88" i="10"/>
  <c r="E88" i="10"/>
  <c r="B86" i="10"/>
  <c r="D86" i="10"/>
  <c r="G86" i="10"/>
  <c r="C86" i="10"/>
  <c r="E86" i="10"/>
  <c r="B84" i="10"/>
  <c r="D84" i="10"/>
  <c r="G84" i="10"/>
  <c r="C84" i="10"/>
  <c r="E84" i="10"/>
  <c r="B82" i="10"/>
  <c r="D82" i="10"/>
  <c r="G82" i="10"/>
  <c r="C82" i="10"/>
  <c r="E82" i="10"/>
  <c r="B80" i="10"/>
  <c r="D80" i="10"/>
  <c r="G80" i="10"/>
  <c r="C80" i="10"/>
  <c r="E80" i="10"/>
  <c r="B78" i="10"/>
  <c r="D78" i="10"/>
  <c r="G78" i="10"/>
  <c r="C78" i="10"/>
  <c r="E78" i="10"/>
  <c r="B76" i="10"/>
  <c r="D76" i="10"/>
  <c r="G76" i="10"/>
  <c r="C76" i="10"/>
  <c r="E76" i="10"/>
  <c r="B74" i="10"/>
  <c r="D74" i="10"/>
  <c r="G74" i="10"/>
  <c r="C74" i="10"/>
  <c r="E74" i="10"/>
  <c r="B72" i="10"/>
  <c r="D72" i="10"/>
  <c r="G72" i="10"/>
  <c r="C72" i="10"/>
  <c r="E72" i="10"/>
  <c r="B70" i="10"/>
  <c r="D70" i="10"/>
  <c r="G70" i="10"/>
  <c r="C70" i="10"/>
  <c r="E70" i="10"/>
  <c r="B68" i="10"/>
  <c r="D68" i="10"/>
  <c r="G68" i="10"/>
  <c r="C68" i="10"/>
  <c r="E68" i="10"/>
  <c r="B66" i="10"/>
  <c r="D66" i="10"/>
  <c r="G66" i="10"/>
  <c r="C66" i="10"/>
  <c r="E66" i="10"/>
  <c r="B64" i="10"/>
  <c r="D64" i="10"/>
  <c r="G64" i="10"/>
  <c r="C64" i="10"/>
  <c r="E64" i="10"/>
  <c r="B62" i="10"/>
  <c r="D62" i="10"/>
  <c r="G62" i="10"/>
  <c r="C62" i="10"/>
  <c r="E62" i="10"/>
  <c r="B60" i="10"/>
  <c r="D60" i="10"/>
  <c r="G60" i="10"/>
  <c r="C60" i="10"/>
  <c r="E60" i="10"/>
  <c r="B58" i="10"/>
  <c r="D58" i="10"/>
  <c r="G58" i="10"/>
  <c r="C58" i="10"/>
  <c r="E58" i="10"/>
  <c r="B56" i="10"/>
  <c r="G56" i="10"/>
  <c r="C56" i="10"/>
  <c r="E56" i="10"/>
  <c r="B54" i="10"/>
  <c r="G54" i="10"/>
  <c r="C54" i="10"/>
  <c r="E54" i="10"/>
  <c r="B50" i="10"/>
  <c r="D50" i="10"/>
  <c r="G50" i="10"/>
  <c r="C50" i="10"/>
  <c r="E50" i="10"/>
  <c r="B48" i="10"/>
  <c r="D48" i="10"/>
  <c r="G48" i="10"/>
  <c r="C48" i="10"/>
  <c r="E48" i="10"/>
  <c r="B46" i="10"/>
  <c r="D46" i="10"/>
  <c r="G46" i="10"/>
  <c r="C46" i="10"/>
  <c r="E46" i="10"/>
  <c r="B44" i="10"/>
  <c r="D44" i="10"/>
  <c r="G44" i="10"/>
  <c r="C44" i="10"/>
  <c r="E44" i="10"/>
  <c r="B42" i="10"/>
  <c r="D42" i="10"/>
  <c r="G42" i="10"/>
  <c r="C42" i="10"/>
  <c r="E42" i="10"/>
  <c r="B40" i="10"/>
  <c r="D40" i="10"/>
  <c r="G40" i="10"/>
  <c r="C40" i="10"/>
  <c r="E40" i="10"/>
  <c r="B38" i="10"/>
  <c r="D38" i="10"/>
  <c r="G38" i="10"/>
  <c r="C38" i="10"/>
  <c r="E38" i="10"/>
  <c r="B36" i="10"/>
  <c r="D36" i="10"/>
  <c r="G36" i="10"/>
  <c r="C36" i="10"/>
  <c r="E36" i="10"/>
  <c r="B34" i="10"/>
  <c r="D34" i="10"/>
  <c r="G34" i="10"/>
  <c r="C34" i="10"/>
  <c r="E34" i="10"/>
  <c r="B32" i="10"/>
  <c r="D32" i="10"/>
  <c r="G32" i="10"/>
  <c r="C32" i="10"/>
  <c r="E32" i="10"/>
  <c r="B30" i="10"/>
  <c r="D30" i="10"/>
  <c r="G30" i="10"/>
  <c r="C30" i="10"/>
  <c r="E30" i="10"/>
  <c r="B28" i="10"/>
  <c r="D28" i="10"/>
  <c r="G28" i="10"/>
  <c r="C28" i="10"/>
  <c r="E28" i="10"/>
  <c r="B26" i="10"/>
  <c r="D26" i="10"/>
  <c r="G26" i="10"/>
  <c r="C26" i="10"/>
  <c r="E26" i="10"/>
  <c r="B24" i="10"/>
  <c r="D24" i="10"/>
  <c r="G24" i="10"/>
  <c r="C24" i="10"/>
  <c r="E24" i="10"/>
  <c r="B22" i="10"/>
  <c r="D22" i="10"/>
  <c r="G22" i="10"/>
  <c r="C22" i="10"/>
  <c r="E22" i="10"/>
  <c r="B20" i="10"/>
  <c r="D20" i="10"/>
  <c r="G20" i="10"/>
  <c r="C20" i="10"/>
  <c r="E20" i="10"/>
  <c r="B18" i="10"/>
  <c r="D18" i="10"/>
  <c r="G18" i="10"/>
  <c r="C18" i="10"/>
  <c r="E18" i="10"/>
  <c r="B16" i="10"/>
  <c r="D16" i="10"/>
  <c r="G16" i="10"/>
  <c r="C16" i="10"/>
  <c r="E16" i="10"/>
  <c r="B14" i="10"/>
  <c r="D14" i="10"/>
  <c r="G14" i="10"/>
  <c r="C14" i="10"/>
  <c r="E14" i="10"/>
  <c r="B12" i="10"/>
  <c r="D12" i="10"/>
  <c r="G12" i="10"/>
  <c r="C12" i="10"/>
  <c r="E12" i="10"/>
  <c r="B10" i="10"/>
  <c r="D10" i="10"/>
  <c r="G10" i="10"/>
  <c r="C10" i="10"/>
  <c r="E10" i="10"/>
  <c r="B8" i="10"/>
  <c r="D8" i="10"/>
  <c r="G8" i="10"/>
  <c r="C8" i="10"/>
  <c r="E8" i="10"/>
  <c r="B6" i="10"/>
  <c r="D6" i="10"/>
  <c r="G6" i="10"/>
  <c r="C6" i="10"/>
  <c r="E6" i="10"/>
  <c r="B4" i="10"/>
  <c r="G4" i="10"/>
  <c r="C4" i="10"/>
  <c r="E4" i="10"/>
  <c r="G2" i="10"/>
  <c r="B2" i="10"/>
  <c r="E2" i="10"/>
  <c r="C2" i="10"/>
  <c r="C103" i="10"/>
  <c r="E103" i="10"/>
  <c r="B103" i="10"/>
  <c r="G103" i="10"/>
  <c r="C101" i="10"/>
  <c r="E101" i="10"/>
  <c r="B101" i="10"/>
  <c r="D101" i="10"/>
  <c r="G101" i="10"/>
  <c r="C99" i="10"/>
  <c r="E99" i="10"/>
  <c r="B99" i="10"/>
  <c r="D99" i="10"/>
  <c r="G99" i="10"/>
  <c r="C97" i="10"/>
  <c r="E97" i="10"/>
  <c r="B97" i="10"/>
  <c r="D97" i="10"/>
  <c r="G97" i="10"/>
  <c r="C95" i="10"/>
  <c r="E95" i="10"/>
  <c r="B95" i="10"/>
  <c r="D95" i="10"/>
  <c r="G95" i="10"/>
  <c r="C93" i="10"/>
  <c r="E93" i="10"/>
  <c r="B93" i="10"/>
  <c r="D93" i="10"/>
  <c r="G93" i="10"/>
  <c r="C91" i="10"/>
  <c r="E91" i="10"/>
  <c r="B91" i="10"/>
  <c r="D91" i="10"/>
  <c r="G91" i="10"/>
  <c r="C89" i="10"/>
  <c r="E89" i="10"/>
  <c r="B89" i="10"/>
  <c r="D89" i="10"/>
  <c r="G89" i="10"/>
  <c r="C87" i="10"/>
  <c r="E87" i="10"/>
  <c r="B87" i="10"/>
  <c r="D87" i="10"/>
  <c r="G87" i="10"/>
  <c r="C85" i="10"/>
  <c r="E85" i="10"/>
  <c r="B85" i="10"/>
  <c r="D85" i="10"/>
  <c r="G85" i="10"/>
  <c r="C83" i="10"/>
  <c r="E83" i="10"/>
  <c r="B83" i="10"/>
  <c r="D83" i="10"/>
  <c r="G83" i="10"/>
  <c r="C81" i="10"/>
  <c r="E81" i="10"/>
  <c r="B81" i="10"/>
  <c r="D81" i="10"/>
  <c r="G81" i="10"/>
  <c r="C79" i="10"/>
  <c r="E79" i="10"/>
  <c r="B79" i="10"/>
  <c r="D79" i="10"/>
  <c r="G79" i="10"/>
  <c r="C77" i="10"/>
  <c r="E77" i="10"/>
  <c r="B77" i="10"/>
  <c r="D77" i="10"/>
  <c r="G77" i="10"/>
  <c r="C75" i="10"/>
  <c r="E75" i="10"/>
  <c r="B75" i="10"/>
  <c r="D75" i="10"/>
  <c r="G75" i="10"/>
  <c r="C73" i="10"/>
  <c r="E73" i="10"/>
  <c r="B73" i="10"/>
  <c r="D73" i="10"/>
  <c r="G73" i="10"/>
  <c r="C71" i="10"/>
  <c r="E71" i="10"/>
  <c r="B71" i="10"/>
  <c r="D71" i="10"/>
  <c r="G71" i="10"/>
  <c r="C69" i="10"/>
  <c r="E69" i="10"/>
  <c r="B69" i="10"/>
  <c r="D69" i="10"/>
  <c r="G69" i="10"/>
  <c r="C67" i="10"/>
  <c r="E67" i="10"/>
  <c r="B67" i="10"/>
  <c r="D67" i="10"/>
  <c r="G67" i="10"/>
  <c r="C65" i="10"/>
  <c r="E65" i="10"/>
  <c r="B65" i="10"/>
  <c r="D65" i="10"/>
  <c r="G65" i="10"/>
  <c r="C63" i="10"/>
  <c r="E63" i="10"/>
  <c r="B63" i="10"/>
  <c r="D63" i="10"/>
  <c r="G63" i="10"/>
  <c r="C61" i="10"/>
  <c r="E61" i="10"/>
  <c r="B61" i="10"/>
  <c r="D61" i="10"/>
  <c r="G61" i="10"/>
  <c r="C59" i="10"/>
  <c r="E59" i="10"/>
  <c r="B59" i="10"/>
  <c r="D59" i="10"/>
  <c r="G59" i="10"/>
  <c r="C57" i="10"/>
  <c r="E57" i="10"/>
  <c r="B57" i="10"/>
  <c r="G57" i="10"/>
  <c r="C55" i="10"/>
  <c r="E55" i="10"/>
  <c r="B55" i="10"/>
  <c r="G55" i="10"/>
  <c r="C51" i="10"/>
  <c r="E51" i="10"/>
  <c r="B51" i="10"/>
  <c r="G51" i="10"/>
  <c r="C49" i="10"/>
  <c r="E49" i="10"/>
  <c r="B49" i="10"/>
  <c r="D49" i="10"/>
  <c r="G49" i="10"/>
  <c r="C47" i="10"/>
  <c r="E47" i="10"/>
  <c r="B47" i="10"/>
  <c r="D47" i="10"/>
  <c r="G47" i="10"/>
  <c r="C45" i="10"/>
  <c r="E45" i="10"/>
  <c r="B45" i="10"/>
  <c r="D45" i="10"/>
  <c r="G45" i="10"/>
  <c r="C43" i="10"/>
  <c r="E43" i="10"/>
  <c r="B43" i="10"/>
  <c r="D43" i="10"/>
  <c r="G43" i="10"/>
  <c r="C41" i="10"/>
  <c r="E41" i="10"/>
  <c r="B41" i="10"/>
  <c r="D41" i="10"/>
  <c r="G41" i="10"/>
  <c r="C39" i="10"/>
  <c r="E39" i="10"/>
  <c r="B39" i="10"/>
  <c r="D39" i="10"/>
  <c r="G39" i="10"/>
  <c r="C37" i="10"/>
  <c r="E37" i="10"/>
  <c r="B37" i="10"/>
  <c r="D37" i="10"/>
  <c r="G37" i="10"/>
  <c r="C35" i="10"/>
  <c r="E35" i="10"/>
  <c r="B35" i="10"/>
  <c r="D35" i="10"/>
  <c r="G35" i="10"/>
  <c r="C33" i="10"/>
  <c r="E33" i="10"/>
  <c r="B33" i="10"/>
  <c r="D33" i="10"/>
  <c r="G33" i="10"/>
  <c r="C31" i="10"/>
  <c r="E31" i="10"/>
  <c r="B31" i="10"/>
  <c r="D31" i="10"/>
  <c r="G31" i="10"/>
  <c r="C29" i="10"/>
  <c r="E29" i="10"/>
  <c r="B29" i="10"/>
  <c r="D29" i="10"/>
  <c r="G29" i="10"/>
  <c r="C27" i="10"/>
  <c r="E27" i="10"/>
  <c r="B27" i="10"/>
  <c r="D27" i="10"/>
  <c r="G27" i="10"/>
  <c r="C25" i="10"/>
  <c r="E25" i="10"/>
  <c r="B25" i="10"/>
  <c r="D25" i="10"/>
  <c r="G25" i="10"/>
  <c r="C23" i="10"/>
  <c r="E23" i="10"/>
  <c r="B23" i="10"/>
  <c r="D23" i="10"/>
  <c r="G23" i="10"/>
  <c r="C21" i="10"/>
  <c r="E21" i="10"/>
  <c r="B21" i="10"/>
  <c r="D21" i="10"/>
  <c r="G21" i="10"/>
  <c r="C19" i="10"/>
  <c r="E19" i="10"/>
  <c r="B19" i="10"/>
  <c r="D19" i="10"/>
  <c r="G19" i="10"/>
  <c r="C17" i="10"/>
  <c r="E17" i="10"/>
  <c r="B17" i="10"/>
  <c r="D17" i="10"/>
  <c r="G17" i="10"/>
  <c r="C15" i="10"/>
  <c r="E15" i="10"/>
  <c r="B15" i="10"/>
  <c r="D15" i="10"/>
  <c r="G15" i="10"/>
  <c r="C13" i="10"/>
  <c r="E13" i="10"/>
  <c r="B13" i="10"/>
  <c r="D13" i="10"/>
  <c r="G13" i="10"/>
  <c r="C11" i="10"/>
  <c r="E11" i="10"/>
  <c r="B11" i="10"/>
  <c r="D11" i="10"/>
  <c r="G11" i="10"/>
  <c r="C9" i="10"/>
  <c r="E9" i="10"/>
  <c r="B9" i="10"/>
  <c r="D9" i="10"/>
  <c r="G9" i="10"/>
  <c r="C7" i="10"/>
  <c r="E7" i="10"/>
  <c r="B7" i="10"/>
  <c r="D7" i="10"/>
  <c r="G7" i="10"/>
  <c r="C5" i="10"/>
  <c r="E5" i="10"/>
  <c r="B5" i="10"/>
  <c r="G5" i="10"/>
  <c r="C3" i="10"/>
  <c r="E3" i="10"/>
  <c r="B3" i="10"/>
  <c r="G3" i="10"/>
  <c r="K102" i="9"/>
  <c r="M102" i="9"/>
  <c r="J102" i="9"/>
  <c r="L102" i="9"/>
  <c r="N102" i="9"/>
  <c r="K100" i="9"/>
  <c r="M100" i="9"/>
  <c r="J100" i="9"/>
  <c r="L100" i="9"/>
  <c r="N100" i="9"/>
  <c r="K98" i="9"/>
  <c r="M98" i="9"/>
  <c r="J98" i="9"/>
  <c r="L98" i="9"/>
  <c r="N98" i="9"/>
  <c r="K96" i="9"/>
  <c r="M96" i="9"/>
  <c r="J96" i="9"/>
  <c r="L96" i="9"/>
  <c r="N96" i="9"/>
  <c r="K94" i="9"/>
  <c r="M94" i="9"/>
  <c r="J94" i="9"/>
  <c r="L94" i="9"/>
  <c r="N94" i="9"/>
  <c r="K92" i="9"/>
  <c r="M92" i="9"/>
  <c r="J92" i="9"/>
  <c r="L92" i="9"/>
  <c r="N92" i="9"/>
  <c r="K90" i="9"/>
  <c r="M90" i="9"/>
  <c r="J90" i="9"/>
  <c r="L90" i="9"/>
  <c r="N90" i="9"/>
  <c r="K88" i="9"/>
  <c r="M88" i="9"/>
  <c r="J88" i="9"/>
  <c r="L88" i="9"/>
  <c r="N88" i="9"/>
  <c r="K86" i="9"/>
  <c r="M86" i="9"/>
  <c r="J86" i="9"/>
  <c r="L86" i="9"/>
  <c r="N86" i="9"/>
  <c r="K84" i="9"/>
  <c r="M84" i="9"/>
  <c r="J84" i="9"/>
  <c r="L84" i="9"/>
  <c r="N84" i="9"/>
  <c r="K82" i="9"/>
  <c r="M82" i="9"/>
  <c r="J82" i="9"/>
  <c r="L82" i="9"/>
  <c r="N82" i="9"/>
  <c r="K80" i="9"/>
  <c r="M80" i="9"/>
  <c r="J80" i="9"/>
  <c r="L80" i="9"/>
  <c r="N80" i="9"/>
  <c r="K78" i="9"/>
  <c r="M78" i="9"/>
  <c r="J78" i="9"/>
  <c r="L78" i="9"/>
  <c r="N78" i="9"/>
  <c r="M76" i="9"/>
  <c r="J76" i="9"/>
  <c r="N76" i="9"/>
  <c r="M74" i="9"/>
  <c r="J74" i="9"/>
  <c r="N74" i="9"/>
  <c r="M72" i="9"/>
  <c r="J72" i="9"/>
  <c r="N72" i="9"/>
  <c r="M70" i="9"/>
  <c r="J70" i="9"/>
  <c r="N70" i="9"/>
  <c r="M68" i="9"/>
  <c r="J68" i="9"/>
  <c r="N68" i="9"/>
  <c r="M66" i="9"/>
  <c r="J66" i="9"/>
  <c r="N66" i="9"/>
  <c r="M64" i="9"/>
  <c r="J64" i="9"/>
  <c r="N64" i="9"/>
  <c r="M62" i="9"/>
  <c r="J62" i="9"/>
  <c r="N62" i="9"/>
  <c r="M60" i="9"/>
  <c r="J60" i="9"/>
  <c r="N60" i="9"/>
  <c r="M58" i="9"/>
  <c r="J58" i="9"/>
  <c r="N58" i="9"/>
  <c r="M56" i="9"/>
  <c r="J56" i="9"/>
  <c r="N56" i="9"/>
  <c r="M54" i="9"/>
  <c r="J54" i="9"/>
  <c r="N54" i="9"/>
  <c r="K50" i="9"/>
  <c r="M50" i="9"/>
  <c r="J50" i="9"/>
  <c r="L50" i="9"/>
  <c r="N50" i="9"/>
  <c r="K48" i="9"/>
  <c r="M48" i="9"/>
  <c r="J48" i="9"/>
  <c r="L48" i="9"/>
  <c r="N48" i="9"/>
  <c r="K46" i="9"/>
  <c r="M46" i="9"/>
  <c r="J46" i="9"/>
  <c r="L46" i="9"/>
  <c r="N46" i="9"/>
  <c r="K44" i="9"/>
  <c r="M44" i="9"/>
  <c r="J44" i="9"/>
  <c r="L44" i="9"/>
  <c r="N44" i="9"/>
  <c r="K42" i="9"/>
  <c r="M42" i="9"/>
  <c r="J42" i="9"/>
  <c r="L42" i="9"/>
  <c r="N42" i="9"/>
  <c r="K40" i="9"/>
  <c r="M40" i="9"/>
  <c r="J40" i="9"/>
  <c r="L40" i="9"/>
  <c r="N40" i="9"/>
  <c r="K38" i="9"/>
  <c r="M38" i="9"/>
  <c r="J38" i="9"/>
  <c r="L38" i="9"/>
  <c r="N38" i="9"/>
  <c r="K36" i="9"/>
  <c r="M36" i="9"/>
  <c r="J36" i="9"/>
  <c r="L36" i="9"/>
  <c r="N36" i="9"/>
  <c r="M34" i="9"/>
  <c r="J34" i="9"/>
  <c r="N34" i="9"/>
  <c r="K32" i="9"/>
  <c r="M32" i="9"/>
  <c r="J32" i="9"/>
  <c r="N32" i="9"/>
  <c r="M30" i="9"/>
  <c r="J30" i="9"/>
  <c r="N30" i="9"/>
  <c r="M28" i="9"/>
  <c r="J28" i="9"/>
  <c r="N28" i="9"/>
  <c r="M26" i="9"/>
  <c r="J26" i="9"/>
  <c r="N26" i="9"/>
  <c r="M24" i="9"/>
  <c r="J24" i="9"/>
  <c r="N24" i="9"/>
  <c r="M22" i="9"/>
  <c r="J22" i="9"/>
  <c r="N22" i="9"/>
  <c r="M20" i="9"/>
  <c r="J20" i="9"/>
  <c r="N20" i="9"/>
  <c r="M18" i="9"/>
  <c r="J18" i="9"/>
  <c r="N18" i="9"/>
  <c r="M16" i="9"/>
  <c r="J16" i="9"/>
  <c r="N16" i="9"/>
  <c r="M14" i="9"/>
  <c r="J14" i="9"/>
  <c r="N14" i="9"/>
  <c r="M12" i="9"/>
  <c r="J12" i="9"/>
  <c r="N12" i="9"/>
  <c r="M10" i="9"/>
  <c r="J10" i="9"/>
  <c r="N10" i="9"/>
  <c r="M8" i="9"/>
  <c r="J8" i="9"/>
  <c r="N8" i="9"/>
  <c r="M6" i="9"/>
  <c r="J6" i="9"/>
  <c r="N6" i="9"/>
  <c r="M4" i="9"/>
  <c r="J4" i="9"/>
  <c r="N4" i="9"/>
  <c r="B2" i="9"/>
  <c r="B49" i="9"/>
  <c r="B47" i="9"/>
  <c r="B45" i="9"/>
  <c r="B43" i="9"/>
  <c r="B41" i="9"/>
  <c r="B39" i="9"/>
  <c r="B37" i="9"/>
  <c r="B35" i="9"/>
  <c r="B33" i="9"/>
  <c r="B31" i="9"/>
  <c r="B29" i="9"/>
  <c r="B27" i="9"/>
  <c r="B25" i="9"/>
  <c r="B23" i="9"/>
  <c r="B21" i="9"/>
  <c r="B19" i="9"/>
  <c r="B17" i="9"/>
  <c r="B15" i="9"/>
  <c r="B13" i="9"/>
  <c r="B11" i="9"/>
  <c r="B9" i="9"/>
  <c r="B7" i="9"/>
  <c r="B5" i="9"/>
  <c r="B54" i="9"/>
  <c r="B102" i="9"/>
  <c r="B100" i="9"/>
  <c r="B98" i="9"/>
  <c r="B96" i="9"/>
  <c r="B94" i="9"/>
  <c r="B92" i="9"/>
  <c r="B90" i="9"/>
  <c r="B88" i="9"/>
  <c r="B86" i="9"/>
  <c r="B84" i="9"/>
  <c r="B82" i="9"/>
  <c r="B80" i="9"/>
  <c r="B78" i="9"/>
  <c r="B76" i="9"/>
  <c r="B74" i="9"/>
  <c r="B72" i="9"/>
  <c r="B70" i="9"/>
  <c r="B68" i="9"/>
  <c r="B66" i="9"/>
  <c r="B64" i="9"/>
  <c r="B62" i="9"/>
  <c r="B60" i="9"/>
  <c r="B58" i="9"/>
  <c r="B56" i="9"/>
  <c r="G102" i="9"/>
  <c r="C102" i="9"/>
  <c r="AD124" i="1" s="1"/>
  <c r="F101" i="9"/>
  <c r="G100" i="9"/>
  <c r="C100" i="9"/>
  <c r="AD122" i="1" s="1"/>
  <c r="F99" i="9"/>
  <c r="G98" i="9"/>
  <c r="C98" i="9"/>
  <c r="AD120" i="1" s="1"/>
  <c r="F97" i="9"/>
  <c r="G96" i="9"/>
  <c r="C96" i="9"/>
  <c r="AD118" i="1" s="1"/>
  <c r="F95" i="9"/>
  <c r="G94" i="9"/>
  <c r="C94" i="9"/>
  <c r="AD116" i="1" s="1"/>
  <c r="F93" i="9"/>
  <c r="G92" i="9"/>
  <c r="C92" i="9"/>
  <c r="AD114" i="1" s="1"/>
  <c r="F91" i="9"/>
  <c r="G90" i="9"/>
  <c r="C90" i="9"/>
  <c r="AD112" i="1" s="1"/>
  <c r="F89" i="9"/>
  <c r="G88" i="9"/>
  <c r="C88" i="9"/>
  <c r="AD110" i="1" s="1"/>
  <c r="F87" i="9"/>
  <c r="G86" i="9"/>
  <c r="C86" i="9"/>
  <c r="AD108" i="1" s="1"/>
  <c r="F85" i="9"/>
  <c r="G84" i="9"/>
  <c r="C84" i="9"/>
  <c r="AD106" i="1" s="1"/>
  <c r="F83" i="9"/>
  <c r="G82" i="9"/>
  <c r="C82" i="9"/>
  <c r="AD104" i="1" s="1"/>
  <c r="F81" i="9"/>
  <c r="G80" i="9"/>
  <c r="C80" i="9"/>
  <c r="AD102" i="1" s="1"/>
  <c r="F79" i="9"/>
  <c r="G78" i="9"/>
  <c r="C78" i="9"/>
  <c r="AD100" i="1" s="1"/>
  <c r="F77" i="9"/>
  <c r="G76" i="9"/>
  <c r="G74" i="9"/>
  <c r="G72" i="9"/>
  <c r="G70" i="9"/>
  <c r="G68" i="9"/>
  <c r="G66" i="9"/>
  <c r="G64" i="9"/>
  <c r="G62" i="9"/>
  <c r="G60" i="9"/>
  <c r="G58" i="9"/>
  <c r="G50" i="9"/>
  <c r="C50" i="9"/>
  <c r="AD72" i="1" s="1"/>
  <c r="F49" i="9"/>
  <c r="G48" i="9"/>
  <c r="C48" i="9"/>
  <c r="AD70" i="1" s="1"/>
  <c r="F47" i="9"/>
  <c r="G46" i="9"/>
  <c r="C46" i="9"/>
  <c r="AD68" i="1" s="1"/>
  <c r="F45" i="9"/>
  <c r="G44" i="9"/>
  <c r="C44" i="9"/>
  <c r="AD66" i="1" s="1"/>
  <c r="F43" i="9"/>
  <c r="G42" i="9"/>
  <c r="C42" i="9"/>
  <c r="AD64" i="1" s="1"/>
  <c r="F41" i="9"/>
  <c r="G40" i="9"/>
  <c r="C40" i="9"/>
  <c r="AD62" i="1" s="1"/>
  <c r="F39" i="9"/>
  <c r="G38" i="9"/>
  <c r="C38" i="9"/>
  <c r="AD60" i="1" s="1"/>
  <c r="F37" i="9"/>
  <c r="G36" i="9"/>
  <c r="C36" i="9"/>
  <c r="AD58" i="1" s="1"/>
  <c r="F35" i="9"/>
  <c r="G34" i="9"/>
  <c r="F33" i="9"/>
  <c r="G32" i="9"/>
  <c r="F31" i="9"/>
  <c r="G30" i="9"/>
  <c r="F29" i="9"/>
  <c r="G28" i="9"/>
  <c r="F27" i="9"/>
  <c r="G26" i="9"/>
  <c r="F25" i="9"/>
  <c r="G24" i="9"/>
  <c r="F23" i="9"/>
  <c r="G22" i="9"/>
  <c r="F21" i="9"/>
  <c r="G20" i="9"/>
  <c r="F19" i="9"/>
  <c r="G18" i="9"/>
  <c r="F17" i="9"/>
  <c r="G16" i="9"/>
  <c r="F15" i="9"/>
  <c r="G14" i="9"/>
  <c r="F13" i="9"/>
  <c r="G12" i="9"/>
  <c r="F11" i="9"/>
  <c r="G10" i="9"/>
  <c r="F9" i="9"/>
  <c r="G8" i="9"/>
  <c r="G6" i="9"/>
  <c r="M2" i="9"/>
  <c r="J2" i="9"/>
  <c r="J103" i="9"/>
  <c r="M103" i="9"/>
  <c r="N103" i="9"/>
  <c r="J101" i="9"/>
  <c r="K101" i="9"/>
  <c r="M101" i="9"/>
  <c r="L101" i="9"/>
  <c r="N101" i="9"/>
  <c r="J99" i="9"/>
  <c r="K99" i="9"/>
  <c r="M99" i="9"/>
  <c r="L99" i="9"/>
  <c r="N99" i="9"/>
  <c r="J97" i="9"/>
  <c r="K97" i="9"/>
  <c r="M97" i="9"/>
  <c r="L97" i="9"/>
  <c r="N97" i="9"/>
  <c r="J95" i="9"/>
  <c r="K95" i="9"/>
  <c r="M95" i="9"/>
  <c r="L95" i="9"/>
  <c r="N95" i="9"/>
  <c r="J93" i="9"/>
  <c r="K93" i="9"/>
  <c r="M93" i="9"/>
  <c r="L93" i="9"/>
  <c r="N93" i="9"/>
  <c r="J91" i="9"/>
  <c r="K91" i="9"/>
  <c r="M91" i="9"/>
  <c r="L91" i="9"/>
  <c r="N91" i="9"/>
  <c r="J89" i="9"/>
  <c r="K89" i="9"/>
  <c r="M89" i="9"/>
  <c r="L89" i="9"/>
  <c r="N89" i="9"/>
  <c r="J87" i="9"/>
  <c r="K87" i="9"/>
  <c r="M87" i="9"/>
  <c r="L87" i="9"/>
  <c r="N87" i="9"/>
  <c r="J85" i="9"/>
  <c r="K85" i="9"/>
  <c r="M85" i="9"/>
  <c r="L85" i="9"/>
  <c r="N85" i="9"/>
  <c r="J83" i="9"/>
  <c r="K83" i="9"/>
  <c r="M83" i="9"/>
  <c r="L83" i="9"/>
  <c r="N83" i="9"/>
  <c r="J81" i="9"/>
  <c r="K81" i="9"/>
  <c r="M81" i="9"/>
  <c r="L81" i="9"/>
  <c r="N81" i="9"/>
  <c r="J79" i="9"/>
  <c r="K79" i="9"/>
  <c r="M79" i="9"/>
  <c r="L79" i="9"/>
  <c r="N79" i="9"/>
  <c r="J77" i="9"/>
  <c r="K77" i="9"/>
  <c r="M77" i="9"/>
  <c r="L77" i="9"/>
  <c r="N77" i="9"/>
  <c r="J75" i="9"/>
  <c r="M75" i="9"/>
  <c r="N75" i="9"/>
  <c r="J73" i="9"/>
  <c r="M73" i="9"/>
  <c r="N73" i="9"/>
  <c r="J71" i="9"/>
  <c r="M71" i="9"/>
  <c r="N71" i="9"/>
  <c r="J69" i="9"/>
  <c r="M69" i="9"/>
  <c r="N69" i="9"/>
  <c r="J67" i="9"/>
  <c r="M67" i="9"/>
  <c r="N67" i="9"/>
  <c r="J65" i="9"/>
  <c r="M65" i="9"/>
  <c r="N65" i="9"/>
  <c r="J63" i="9"/>
  <c r="M63" i="9"/>
  <c r="N63" i="9"/>
  <c r="J61" i="9"/>
  <c r="M61" i="9"/>
  <c r="N61" i="9"/>
  <c r="J59" i="9"/>
  <c r="M59" i="9"/>
  <c r="N59" i="9"/>
  <c r="J57" i="9"/>
  <c r="M57" i="9"/>
  <c r="N57" i="9"/>
  <c r="J55" i="9"/>
  <c r="M55" i="9"/>
  <c r="N55" i="9"/>
  <c r="J51" i="9"/>
  <c r="M51" i="9"/>
  <c r="N51" i="9"/>
  <c r="J49" i="9"/>
  <c r="K49" i="9"/>
  <c r="M49" i="9"/>
  <c r="L49" i="9"/>
  <c r="N49" i="9"/>
  <c r="J47" i="9"/>
  <c r="K47" i="9"/>
  <c r="M47" i="9"/>
  <c r="L47" i="9"/>
  <c r="N47" i="9"/>
  <c r="J45" i="9"/>
  <c r="K45" i="9"/>
  <c r="M45" i="9"/>
  <c r="L45" i="9"/>
  <c r="N45" i="9"/>
  <c r="J43" i="9"/>
  <c r="K43" i="9"/>
  <c r="M43" i="9"/>
  <c r="L43" i="9"/>
  <c r="N43" i="9"/>
  <c r="J41" i="9"/>
  <c r="K41" i="9"/>
  <c r="M41" i="9"/>
  <c r="L41" i="9"/>
  <c r="N41" i="9"/>
  <c r="J39" i="9"/>
  <c r="K39" i="9"/>
  <c r="M39" i="9"/>
  <c r="L39" i="9"/>
  <c r="N39" i="9"/>
  <c r="J37" i="9"/>
  <c r="K37" i="9"/>
  <c r="M37" i="9"/>
  <c r="L37" i="9"/>
  <c r="N37" i="9"/>
  <c r="J35" i="9"/>
  <c r="K35" i="9"/>
  <c r="M35" i="9"/>
  <c r="L35" i="9"/>
  <c r="N35" i="9"/>
  <c r="J33" i="9"/>
  <c r="M33" i="9"/>
  <c r="N33" i="9"/>
  <c r="J31" i="9"/>
  <c r="M31" i="9"/>
  <c r="N31" i="9"/>
  <c r="J29" i="9"/>
  <c r="M29" i="9"/>
  <c r="N29" i="9"/>
  <c r="J27" i="9"/>
  <c r="M27" i="9"/>
  <c r="N27" i="9"/>
  <c r="J25" i="9"/>
  <c r="M25" i="9"/>
  <c r="N25" i="9"/>
  <c r="J23" i="9"/>
  <c r="M23" i="9"/>
  <c r="N23" i="9"/>
  <c r="J21" i="9"/>
  <c r="M21" i="9"/>
  <c r="N21" i="9"/>
  <c r="J19" i="9"/>
  <c r="M19" i="9"/>
  <c r="N19" i="9"/>
  <c r="J17" i="9"/>
  <c r="M17" i="9"/>
  <c r="N17" i="9"/>
  <c r="J15" i="9"/>
  <c r="M15" i="9"/>
  <c r="N15" i="9"/>
  <c r="J13" i="9"/>
  <c r="M13" i="9"/>
  <c r="N13" i="9"/>
  <c r="J11" i="9"/>
  <c r="M11" i="9"/>
  <c r="N11" i="9"/>
  <c r="J9" i="9"/>
  <c r="M9" i="9"/>
  <c r="N9" i="9"/>
  <c r="J7" i="9"/>
  <c r="M7" i="9"/>
  <c r="N7" i="9"/>
  <c r="J5" i="9"/>
  <c r="M5" i="9"/>
  <c r="N5" i="9"/>
  <c r="J3" i="9"/>
  <c r="M3" i="9"/>
  <c r="N3" i="9"/>
  <c r="B50" i="9"/>
  <c r="B48" i="9"/>
  <c r="B46" i="9"/>
  <c r="B44" i="9"/>
  <c r="B42" i="9"/>
  <c r="B40" i="9"/>
  <c r="B38" i="9"/>
  <c r="B36" i="9"/>
  <c r="B34" i="9"/>
  <c r="B32" i="9"/>
  <c r="B30" i="9"/>
  <c r="B28" i="9"/>
  <c r="B26" i="9"/>
  <c r="B24" i="9"/>
  <c r="B22" i="9"/>
  <c r="B20" i="9"/>
  <c r="B18" i="9"/>
  <c r="B16" i="9"/>
  <c r="B14" i="9"/>
  <c r="B12" i="9"/>
  <c r="B10" i="9"/>
  <c r="B8" i="9"/>
  <c r="B6" i="9"/>
  <c r="B4" i="9"/>
  <c r="B51" i="9"/>
  <c r="B103" i="9"/>
  <c r="B101" i="9"/>
  <c r="B99" i="9"/>
  <c r="B97" i="9"/>
  <c r="B95" i="9"/>
  <c r="B93" i="9"/>
  <c r="B91" i="9"/>
  <c r="B89" i="9"/>
  <c r="B87" i="9"/>
  <c r="B85" i="9"/>
  <c r="B83" i="9"/>
  <c r="B81" i="9"/>
  <c r="B79" i="9"/>
  <c r="B77" i="9"/>
  <c r="B75" i="9"/>
  <c r="B73" i="9"/>
  <c r="B71" i="9"/>
  <c r="B69" i="9"/>
  <c r="B67" i="9"/>
  <c r="B65" i="9"/>
  <c r="B63" i="9"/>
  <c r="B61" i="9"/>
  <c r="B59" i="9"/>
  <c r="B57" i="9"/>
  <c r="B55" i="9"/>
  <c r="F102" i="9"/>
  <c r="D102" i="9"/>
  <c r="G101" i="9"/>
  <c r="C101" i="9"/>
  <c r="AD123" i="1" s="1"/>
  <c r="F100" i="9"/>
  <c r="D100" i="9"/>
  <c r="G99" i="9"/>
  <c r="C99" i="9"/>
  <c r="AD121" i="1" s="1"/>
  <c r="F98" i="9"/>
  <c r="D98" i="9"/>
  <c r="G97" i="9"/>
  <c r="C97" i="9"/>
  <c r="AD119" i="1" s="1"/>
  <c r="F96" i="9"/>
  <c r="D96" i="9"/>
  <c r="G95" i="9"/>
  <c r="C95" i="9"/>
  <c r="AD117" i="1" s="1"/>
  <c r="F94" i="9"/>
  <c r="D94" i="9"/>
  <c r="G93" i="9"/>
  <c r="C93" i="9"/>
  <c r="AD115" i="1" s="1"/>
  <c r="F92" i="9"/>
  <c r="D92" i="9"/>
  <c r="G91" i="9"/>
  <c r="C91" i="9"/>
  <c r="AD113" i="1" s="1"/>
  <c r="F90" i="9"/>
  <c r="D90" i="9"/>
  <c r="G89" i="9"/>
  <c r="C89" i="9"/>
  <c r="AD111" i="1" s="1"/>
  <c r="F88" i="9"/>
  <c r="D88" i="9"/>
  <c r="G87" i="9"/>
  <c r="C87" i="9"/>
  <c r="AD109" i="1" s="1"/>
  <c r="F86" i="9"/>
  <c r="D86" i="9"/>
  <c r="G85" i="9"/>
  <c r="C85" i="9"/>
  <c r="AD107" i="1" s="1"/>
  <c r="F84" i="9"/>
  <c r="D84" i="9"/>
  <c r="G83" i="9"/>
  <c r="C83" i="9"/>
  <c r="AD105" i="1" s="1"/>
  <c r="F82" i="9"/>
  <c r="D82" i="9"/>
  <c r="G81" i="9"/>
  <c r="C81" i="9"/>
  <c r="AD103" i="1" s="1"/>
  <c r="F80" i="9"/>
  <c r="D80" i="9"/>
  <c r="G79" i="9"/>
  <c r="C79" i="9"/>
  <c r="AD101" i="1" s="1"/>
  <c r="F78" i="9"/>
  <c r="D78" i="9"/>
  <c r="G77" i="9"/>
  <c r="C77" i="9"/>
  <c r="AD99" i="1" s="1"/>
  <c r="G75" i="9"/>
  <c r="G73" i="9"/>
  <c r="G71" i="9"/>
  <c r="G69" i="9"/>
  <c r="G67" i="9"/>
  <c r="G65" i="9"/>
  <c r="G63" i="9"/>
  <c r="G61" i="9"/>
  <c r="G59" i="9"/>
  <c r="F50" i="9"/>
  <c r="D50" i="9"/>
  <c r="G49" i="9"/>
  <c r="C49" i="9"/>
  <c r="AD71" i="1" s="1"/>
  <c r="F48" i="9"/>
  <c r="D48" i="9"/>
  <c r="G47" i="9"/>
  <c r="C47" i="9"/>
  <c r="AD69" i="1" s="1"/>
  <c r="F46" i="9"/>
  <c r="D46" i="9"/>
  <c r="G45" i="9"/>
  <c r="C45" i="9"/>
  <c r="AD67" i="1" s="1"/>
  <c r="F44" i="9"/>
  <c r="D44" i="9"/>
  <c r="G43" i="9"/>
  <c r="C43" i="9"/>
  <c r="AD65" i="1" s="1"/>
  <c r="F42" i="9"/>
  <c r="D42" i="9"/>
  <c r="G41" i="9"/>
  <c r="C41" i="9"/>
  <c r="AD63" i="1" s="1"/>
  <c r="F40" i="9"/>
  <c r="D40" i="9"/>
  <c r="G39" i="9"/>
  <c r="C39" i="9"/>
  <c r="AD61" i="1" s="1"/>
  <c r="F38" i="9"/>
  <c r="D38" i="9"/>
  <c r="G37" i="9"/>
  <c r="C37" i="9"/>
  <c r="AD59" i="1" s="1"/>
  <c r="F36" i="9"/>
  <c r="D36" i="9"/>
  <c r="G35" i="9"/>
  <c r="C35" i="9"/>
  <c r="AD57" i="1" s="1"/>
  <c r="F34" i="9"/>
  <c r="G33" i="9"/>
  <c r="F32" i="9"/>
  <c r="G31" i="9"/>
  <c r="F30" i="9"/>
  <c r="G29" i="9"/>
  <c r="F28" i="9"/>
  <c r="G27" i="9"/>
  <c r="F26" i="9"/>
  <c r="G25" i="9"/>
  <c r="F24" i="9"/>
  <c r="G23" i="9"/>
  <c r="F22" i="9"/>
  <c r="G21" i="9"/>
  <c r="F20" i="9"/>
  <c r="G19" i="9"/>
  <c r="F18" i="9"/>
  <c r="G17" i="9"/>
  <c r="F16" i="9"/>
  <c r="G15" i="9"/>
  <c r="F14" i="9"/>
  <c r="G13" i="9"/>
  <c r="F12" i="9"/>
  <c r="G11" i="9"/>
  <c r="F10" i="9"/>
  <c r="G9" i="9"/>
  <c r="F8" i="9"/>
  <c r="G7" i="9"/>
  <c r="N2" i="9"/>
  <c r="Y7" i="2"/>
  <c r="A4" i="8" s="1"/>
  <c r="B4" i="8" s="1"/>
  <c r="C4" i="8" s="1"/>
  <c r="Y8" i="2"/>
  <c r="A5" i="8" s="1"/>
  <c r="B5" i="8" s="1"/>
  <c r="C5" i="8" s="1"/>
  <c r="Y9" i="2"/>
  <c r="A6" i="8" s="1"/>
  <c r="B6" i="8" s="1"/>
  <c r="C6" i="8" s="1"/>
  <c r="Y10" i="2"/>
  <c r="A7" i="8" s="1"/>
  <c r="B7" i="8" s="1"/>
  <c r="C7" i="8" s="1"/>
  <c r="Y11" i="2"/>
  <c r="A8" i="8" s="1"/>
  <c r="B8" i="8" s="1"/>
  <c r="C8" i="8" s="1"/>
  <c r="Y12" i="2"/>
  <c r="A9" i="8" s="1"/>
  <c r="B9" i="8" s="1"/>
  <c r="C9" i="8" s="1"/>
  <c r="Y13" i="2"/>
  <c r="A10" i="8" s="1"/>
  <c r="B10" i="8" s="1"/>
  <c r="C10" i="8" s="1"/>
  <c r="Y14" i="2"/>
  <c r="A11" i="8" s="1"/>
  <c r="B11" i="8" s="1"/>
  <c r="C11" i="8" s="1"/>
  <c r="Y15" i="2"/>
  <c r="A12" i="8" s="1"/>
  <c r="B12" i="8" s="1"/>
  <c r="C12" i="8" s="1"/>
  <c r="Y16" i="2"/>
  <c r="A13" i="8" s="1"/>
  <c r="B13" i="8" s="1"/>
  <c r="C13" i="8" s="1"/>
  <c r="Y17" i="2"/>
  <c r="A14" i="8" s="1"/>
  <c r="B14" i="8" s="1"/>
  <c r="C14" i="8" s="1"/>
  <c r="Y18" i="2"/>
  <c r="A15" i="8" s="1"/>
  <c r="B15" i="8" s="1"/>
  <c r="C15" i="8" s="1"/>
  <c r="Y19" i="2"/>
  <c r="A16" i="8" s="1"/>
  <c r="B16" i="8" s="1"/>
  <c r="C16" i="8" s="1"/>
  <c r="Y20" i="2"/>
  <c r="A17" i="8" s="1"/>
  <c r="B17" i="8" s="1"/>
  <c r="C17" i="8" s="1"/>
  <c r="Y21" i="2"/>
  <c r="A18" i="8" s="1"/>
  <c r="B18" i="8" s="1"/>
  <c r="C18" i="8" s="1"/>
  <c r="Y22" i="2"/>
  <c r="A19" i="8" s="1"/>
  <c r="B19" i="8" s="1"/>
  <c r="C19" i="8" s="1"/>
  <c r="Y23" i="2"/>
  <c r="A20" i="8" s="1"/>
  <c r="B20" i="8" s="1"/>
  <c r="C20" i="8" s="1"/>
  <c r="Y24" i="2"/>
  <c r="A21" i="8" s="1"/>
  <c r="B21" i="8" s="1"/>
  <c r="C21" i="8" s="1"/>
  <c r="Y25" i="2"/>
  <c r="A22" i="8" s="1"/>
  <c r="B22" i="8" s="1"/>
  <c r="C22" i="8" s="1"/>
  <c r="Y26" i="2"/>
  <c r="A23" i="8" s="1"/>
  <c r="B23" i="8" s="1"/>
  <c r="C23" i="8" s="1"/>
  <c r="Y27" i="2"/>
  <c r="A24" i="8" s="1"/>
  <c r="B24" i="8" s="1"/>
  <c r="C24" i="8" s="1"/>
  <c r="Y28" i="2"/>
  <c r="A25" i="8" s="1"/>
  <c r="B25" i="8" s="1"/>
  <c r="C25" i="8" s="1"/>
  <c r="Y29" i="2"/>
  <c r="A26" i="8" s="1"/>
  <c r="B26" i="8" s="1"/>
  <c r="C26" i="8" s="1"/>
  <c r="Y30" i="2"/>
  <c r="A27" i="8" s="1"/>
  <c r="B27" i="8" s="1"/>
  <c r="C27" i="8" s="1"/>
  <c r="Y31" i="2"/>
  <c r="A28" i="8" s="1"/>
  <c r="B28" i="8" s="1"/>
  <c r="C28" i="8" s="1"/>
  <c r="Y32" i="2"/>
  <c r="A29" i="8" s="1"/>
  <c r="B29" i="8" s="1"/>
  <c r="C29" i="8" s="1"/>
  <c r="Y33" i="2"/>
  <c r="A30" i="8" s="1"/>
  <c r="B30" i="8" s="1"/>
  <c r="C30" i="8" s="1"/>
  <c r="Y34" i="2"/>
  <c r="A31" i="8" s="1"/>
  <c r="B31" i="8" s="1"/>
  <c r="C31" i="8" s="1"/>
  <c r="Y35" i="2"/>
  <c r="A32" i="8" s="1"/>
  <c r="B32" i="8" s="1"/>
  <c r="C32" i="8" s="1"/>
  <c r="Y36" i="2"/>
  <c r="A33" i="8" s="1"/>
  <c r="B33" i="8" s="1"/>
  <c r="C33" i="8" s="1"/>
  <c r="Y37" i="2"/>
  <c r="A34" i="8" s="1"/>
  <c r="B34" i="8" s="1"/>
  <c r="C34" i="8" s="1"/>
  <c r="Y38" i="2"/>
  <c r="A35" i="8" s="1"/>
  <c r="B35" i="8" s="1"/>
  <c r="C35" i="8" s="1"/>
  <c r="Y39" i="2"/>
  <c r="A36" i="8" s="1"/>
  <c r="B36" i="8" s="1"/>
  <c r="C36" i="8" s="1"/>
  <c r="Y40" i="2"/>
  <c r="A37" i="8" s="1"/>
  <c r="B37" i="8" s="1"/>
  <c r="C37" i="8" s="1"/>
  <c r="Y41" i="2"/>
  <c r="A38" i="8" s="1"/>
  <c r="B38" i="8" s="1"/>
  <c r="C38" i="8" s="1"/>
  <c r="Y42" i="2"/>
  <c r="A39" i="8" s="1"/>
  <c r="B39" i="8" s="1"/>
  <c r="C39" i="8" s="1"/>
  <c r="Y43" i="2"/>
  <c r="A40" i="8" s="1"/>
  <c r="B40" i="8" s="1"/>
  <c r="C40" i="8" s="1"/>
  <c r="Y44" i="2"/>
  <c r="A41" i="8" s="1"/>
  <c r="B41" i="8" s="1"/>
  <c r="C41" i="8" s="1"/>
  <c r="Y45" i="2"/>
  <c r="A42" i="8" s="1"/>
  <c r="B42" i="8" s="1"/>
  <c r="C42" i="8" s="1"/>
  <c r="Y46" i="2"/>
  <c r="A43" i="8" s="1"/>
  <c r="B43" i="8" s="1"/>
  <c r="C43" i="8" s="1"/>
  <c r="Y47" i="2"/>
  <c r="A44" i="8" s="1"/>
  <c r="B44" i="8" s="1"/>
  <c r="C44" i="8" s="1"/>
  <c r="Y48" i="2"/>
  <c r="A45" i="8" s="1"/>
  <c r="B45" i="8" s="1"/>
  <c r="C45" i="8" s="1"/>
  <c r="Y49" i="2"/>
  <c r="A46" i="8" s="1"/>
  <c r="B46" i="8" s="1"/>
  <c r="C46" i="8" s="1"/>
  <c r="Y50" i="2"/>
  <c r="A47" i="8" s="1"/>
  <c r="B47" i="8" s="1"/>
  <c r="C47" i="8" s="1"/>
  <c r="Y51" i="2"/>
  <c r="A48" i="8" s="1"/>
  <c r="B48" i="8" s="1"/>
  <c r="C48" i="8" s="1"/>
  <c r="Y52" i="2"/>
  <c r="A49" i="8" s="1"/>
  <c r="B49" i="8" s="1"/>
  <c r="C49" i="8" s="1"/>
  <c r="Y53" i="2"/>
  <c r="A50" i="8" s="1"/>
  <c r="B50" i="8" s="1"/>
  <c r="C50" i="8" s="1"/>
  <c r="Y54" i="2"/>
  <c r="A51" i="8" s="1"/>
  <c r="B51" i="8" s="1"/>
  <c r="C51" i="8" s="1"/>
  <c r="Y55" i="2"/>
  <c r="A52" i="8" s="1"/>
  <c r="Y57" i="2"/>
  <c r="Y58" i="2"/>
  <c r="A53" i="8" s="1"/>
  <c r="Y59" i="2"/>
  <c r="A54" i="8" s="1"/>
  <c r="B54" i="8" s="1"/>
  <c r="C54" i="8" s="1"/>
  <c r="Y60" i="2"/>
  <c r="A55" i="8" s="1"/>
  <c r="B55" i="8" s="1"/>
  <c r="C55" i="8" s="1"/>
  <c r="Y61" i="2"/>
  <c r="A56" i="8" s="1"/>
  <c r="B56" i="8" s="1"/>
  <c r="C56" i="8" s="1"/>
  <c r="Y62" i="2"/>
  <c r="A57" i="8" s="1"/>
  <c r="B57" i="8" s="1"/>
  <c r="C57" i="8" s="1"/>
  <c r="Y63" i="2"/>
  <c r="A58" i="8" s="1"/>
  <c r="B58" i="8" s="1"/>
  <c r="C58" i="8" s="1"/>
  <c r="Y64" i="2"/>
  <c r="A59" i="8" s="1"/>
  <c r="B59" i="8" s="1"/>
  <c r="C59" i="8" s="1"/>
  <c r="Y65" i="2"/>
  <c r="A60" i="8" s="1"/>
  <c r="B60" i="8" s="1"/>
  <c r="C60" i="8" s="1"/>
  <c r="Y66" i="2"/>
  <c r="A61" i="8" s="1"/>
  <c r="B61" i="8" s="1"/>
  <c r="C61" i="8" s="1"/>
  <c r="Y67" i="2"/>
  <c r="A62" i="8" s="1"/>
  <c r="B62" i="8" s="1"/>
  <c r="C62" i="8" s="1"/>
  <c r="Y68" i="2"/>
  <c r="A63" i="8" s="1"/>
  <c r="B63" i="8" s="1"/>
  <c r="C63" i="8" s="1"/>
  <c r="Y69" i="2"/>
  <c r="A64" i="8" s="1"/>
  <c r="B64" i="8" s="1"/>
  <c r="C64" i="8" s="1"/>
  <c r="Y70" i="2"/>
  <c r="A65" i="8" s="1"/>
  <c r="B65" i="8" s="1"/>
  <c r="C65" i="8" s="1"/>
  <c r="Y71" i="2"/>
  <c r="A66" i="8" s="1"/>
  <c r="B66" i="8" s="1"/>
  <c r="C66" i="8" s="1"/>
  <c r="Y72" i="2"/>
  <c r="A67" i="8" s="1"/>
  <c r="B67" i="8" s="1"/>
  <c r="C67" i="8" s="1"/>
  <c r="Y73" i="2"/>
  <c r="A68" i="8" s="1"/>
  <c r="B68" i="8" s="1"/>
  <c r="C68" i="8" s="1"/>
  <c r="Y74" i="2"/>
  <c r="A69" i="8" s="1"/>
  <c r="B69" i="8" s="1"/>
  <c r="C69" i="8" s="1"/>
  <c r="Y75" i="2"/>
  <c r="A70" i="8" s="1"/>
  <c r="B70" i="8" s="1"/>
  <c r="C70" i="8" s="1"/>
  <c r="Y76" i="2"/>
  <c r="A71" i="8" s="1"/>
  <c r="B71" i="8" s="1"/>
  <c r="C71" i="8" s="1"/>
  <c r="Y77" i="2"/>
  <c r="A72" i="8" s="1"/>
  <c r="B72" i="8" s="1"/>
  <c r="C72" i="8" s="1"/>
  <c r="Y78" i="2"/>
  <c r="A73" i="8" s="1"/>
  <c r="B73" i="8" s="1"/>
  <c r="C73" i="8" s="1"/>
  <c r="Y79" i="2"/>
  <c r="A74" i="8" s="1"/>
  <c r="B74" i="8" s="1"/>
  <c r="C74" i="8" s="1"/>
  <c r="Y80" i="2"/>
  <c r="A75" i="8" s="1"/>
  <c r="B75" i="8" s="1"/>
  <c r="C75" i="8" s="1"/>
  <c r="Y81" i="2"/>
  <c r="A76" i="8" s="1"/>
  <c r="B76" i="8" s="1"/>
  <c r="C76" i="8" s="1"/>
  <c r="Y82" i="2"/>
  <c r="A77" i="8" s="1"/>
  <c r="B77" i="8" s="1"/>
  <c r="C77" i="8" s="1"/>
  <c r="Y83" i="2"/>
  <c r="A78" i="8" s="1"/>
  <c r="B78" i="8" s="1"/>
  <c r="C78" i="8" s="1"/>
  <c r="Y84" i="2"/>
  <c r="A79" i="8" s="1"/>
  <c r="B79" i="8" s="1"/>
  <c r="C79" i="8" s="1"/>
  <c r="Y85" i="2"/>
  <c r="A80" i="8" s="1"/>
  <c r="B80" i="8" s="1"/>
  <c r="C80" i="8" s="1"/>
  <c r="Y86" i="2"/>
  <c r="A81" i="8" s="1"/>
  <c r="B81" i="8" s="1"/>
  <c r="C81" i="8" s="1"/>
  <c r="Y87" i="2"/>
  <c r="A82" i="8" s="1"/>
  <c r="B82" i="8" s="1"/>
  <c r="C82" i="8" s="1"/>
  <c r="Y88" i="2"/>
  <c r="A83" i="8" s="1"/>
  <c r="B83" i="8" s="1"/>
  <c r="C83" i="8" s="1"/>
  <c r="Y89" i="2"/>
  <c r="A84" i="8" s="1"/>
  <c r="B84" i="8" s="1"/>
  <c r="C84" i="8" s="1"/>
  <c r="Y90" i="2"/>
  <c r="A85" i="8" s="1"/>
  <c r="B85" i="8" s="1"/>
  <c r="C85" i="8" s="1"/>
  <c r="Y91" i="2"/>
  <c r="A86" i="8" s="1"/>
  <c r="B86" i="8" s="1"/>
  <c r="C86" i="8" s="1"/>
  <c r="Y92" i="2"/>
  <c r="A87" i="8" s="1"/>
  <c r="B87" i="8" s="1"/>
  <c r="C87" i="8" s="1"/>
  <c r="Y93" i="2"/>
  <c r="A88" i="8" s="1"/>
  <c r="B88" i="8" s="1"/>
  <c r="C88" i="8" s="1"/>
  <c r="Y94" i="2"/>
  <c r="A89" i="8" s="1"/>
  <c r="B89" i="8" s="1"/>
  <c r="C89" i="8" s="1"/>
  <c r="Y95" i="2"/>
  <c r="A90" i="8" s="1"/>
  <c r="B90" i="8" s="1"/>
  <c r="C90" i="8" s="1"/>
  <c r="Y96" i="2"/>
  <c r="A91" i="8" s="1"/>
  <c r="B91" i="8" s="1"/>
  <c r="C91" i="8" s="1"/>
  <c r="Y97" i="2"/>
  <c r="A92" i="8" s="1"/>
  <c r="B92" i="8" s="1"/>
  <c r="C92" i="8" s="1"/>
  <c r="Y98" i="2"/>
  <c r="A93" i="8" s="1"/>
  <c r="B93" i="8" s="1"/>
  <c r="C93" i="8" s="1"/>
  <c r="Y99" i="2"/>
  <c r="A94" i="8" s="1"/>
  <c r="B94" i="8" s="1"/>
  <c r="C94" i="8" s="1"/>
  <c r="Y100" i="2"/>
  <c r="A95" i="8" s="1"/>
  <c r="B95" i="8" s="1"/>
  <c r="C95" i="8" s="1"/>
  <c r="Y101" i="2"/>
  <c r="A96" i="8" s="1"/>
  <c r="B96" i="8" s="1"/>
  <c r="C96" i="8" s="1"/>
  <c r="Y102" i="2"/>
  <c r="A97" i="8" s="1"/>
  <c r="B97" i="8" s="1"/>
  <c r="C97" i="8" s="1"/>
  <c r="Y103" i="2"/>
  <c r="A98" i="8" s="1"/>
  <c r="B98" i="8" s="1"/>
  <c r="C98" i="8" s="1"/>
  <c r="Y104" i="2"/>
  <c r="A99" i="8" s="1"/>
  <c r="B99" i="8" s="1"/>
  <c r="C99" i="8" s="1"/>
  <c r="Y105" i="2"/>
  <c r="A100" i="8" s="1"/>
  <c r="B100" i="8" s="1"/>
  <c r="C100" i="8" s="1"/>
  <c r="Y106" i="2"/>
  <c r="A101" i="8" s="1"/>
  <c r="B101" i="8" s="1"/>
  <c r="C101" i="8" s="1"/>
  <c r="Y107" i="2"/>
  <c r="A102" i="8" s="1"/>
  <c r="Y6" i="2"/>
  <c r="A3" i="8" s="1"/>
  <c r="Z7" i="2" l="1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B52" i="8" s="1"/>
  <c r="C52" i="8" s="1"/>
  <c r="Z56" i="2"/>
  <c r="Z57" i="2"/>
  <c r="Z58" i="2"/>
  <c r="B53" i="8" s="1"/>
  <c r="C53" i="8" s="1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B102" i="8" s="1"/>
  <c r="C102" i="8" s="1"/>
  <c r="Z6" i="2"/>
  <c r="B3" i="8" s="1"/>
  <c r="C3" i="8" s="1"/>
  <c r="E2" i="8" l="1"/>
  <c r="D2" i="8"/>
  <c r="C2" i="8"/>
  <c r="B2" i="8"/>
  <c r="O18" i="4" l="1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3" i="4"/>
  <c r="O64" i="4"/>
  <c r="AJ18" i="4"/>
  <c r="AK18" i="4"/>
  <c r="AL18" i="4"/>
  <c r="AM18" i="4"/>
  <c r="AJ19" i="4"/>
  <c r="AK19" i="4"/>
  <c r="AL19" i="4"/>
  <c r="AM19" i="4"/>
  <c r="AJ20" i="4"/>
  <c r="AK20" i="4"/>
  <c r="AL20" i="4"/>
  <c r="AM20" i="4"/>
  <c r="AJ21" i="4"/>
  <c r="AK21" i="4"/>
  <c r="AL21" i="4"/>
  <c r="AM21" i="4"/>
  <c r="AJ22" i="4"/>
  <c r="AK22" i="4"/>
  <c r="AL22" i="4"/>
  <c r="AM22" i="4"/>
  <c r="AJ23" i="4"/>
  <c r="AK23" i="4"/>
  <c r="AL23" i="4"/>
  <c r="AM23" i="4"/>
  <c r="AJ24" i="4"/>
  <c r="AK24" i="4"/>
  <c r="AL24" i="4"/>
  <c r="AM24" i="4"/>
  <c r="AJ25" i="4"/>
  <c r="AK25" i="4"/>
  <c r="AL25" i="4"/>
  <c r="AM25" i="4"/>
  <c r="AJ26" i="4"/>
  <c r="AK26" i="4"/>
  <c r="AL26" i="4"/>
  <c r="AM26" i="4"/>
  <c r="AJ27" i="4"/>
  <c r="AK27" i="4"/>
  <c r="AL27" i="4"/>
  <c r="AM27" i="4"/>
  <c r="AJ28" i="4"/>
  <c r="AK28" i="4"/>
  <c r="AL28" i="4"/>
  <c r="AM28" i="4"/>
  <c r="AJ29" i="4"/>
  <c r="AK29" i="4"/>
  <c r="AL29" i="4"/>
  <c r="AM29" i="4"/>
  <c r="AJ30" i="4"/>
  <c r="AK30" i="4"/>
  <c r="AL30" i="4"/>
  <c r="AM30" i="4"/>
  <c r="AJ31" i="4"/>
  <c r="AK31" i="4"/>
  <c r="AL31" i="4"/>
  <c r="AM31" i="4"/>
  <c r="AJ32" i="4"/>
  <c r="AK32" i="4"/>
  <c r="AL32" i="4"/>
  <c r="AM32" i="4"/>
  <c r="AJ33" i="4"/>
  <c r="AK33" i="4"/>
  <c r="AL33" i="4"/>
  <c r="AM33" i="4"/>
  <c r="AJ34" i="4"/>
  <c r="AK34" i="4"/>
  <c r="AL34" i="4"/>
  <c r="AM34" i="4"/>
  <c r="AJ35" i="4"/>
  <c r="AK35" i="4"/>
  <c r="AL35" i="4"/>
  <c r="AM35" i="4"/>
  <c r="AJ36" i="4"/>
  <c r="AK36" i="4"/>
  <c r="AL36" i="4"/>
  <c r="AM36" i="4"/>
  <c r="AJ37" i="4"/>
  <c r="AK37" i="4"/>
  <c r="AL37" i="4"/>
  <c r="AM37" i="4"/>
  <c r="AJ38" i="4"/>
  <c r="AK38" i="4"/>
  <c r="AL38" i="4"/>
  <c r="AM38" i="4"/>
  <c r="AJ39" i="4"/>
  <c r="AK39" i="4"/>
  <c r="AL39" i="4"/>
  <c r="AM39" i="4"/>
  <c r="AJ40" i="4"/>
  <c r="AK40" i="4"/>
  <c r="AL40" i="4"/>
  <c r="AM40" i="4"/>
  <c r="AJ41" i="4"/>
  <c r="AK41" i="4"/>
  <c r="AL41" i="4"/>
  <c r="AM41" i="4"/>
  <c r="AJ42" i="4"/>
  <c r="AK42" i="4"/>
  <c r="AL42" i="4"/>
  <c r="AM42" i="4"/>
  <c r="AJ43" i="4"/>
  <c r="AK43" i="4"/>
  <c r="AL43" i="4"/>
  <c r="AM43" i="4"/>
  <c r="AJ44" i="4"/>
  <c r="AK44" i="4"/>
  <c r="AL44" i="4"/>
  <c r="AM44" i="4"/>
  <c r="AJ45" i="4"/>
  <c r="AK45" i="4"/>
  <c r="AL45" i="4"/>
  <c r="AM45" i="4"/>
  <c r="AJ46" i="4"/>
  <c r="AK46" i="4"/>
  <c r="AL46" i="4"/>
  <c r="AM46" i="4"/>
  <c r="AJ47" i="4"/>
  <c r="AK47" i="4"/>
  <c r="AL47" i="4"/>
  <c r="AM47" i="4"/>
  <c r="AJ48" i="4"/>
  <c r="AK48" i="4"/>
  <c r="AL48" i="4"/>
  <c r="AM48" i="4"/>
  <c r="AJ49" i="4"/>
  <c r="AK49" i="4"/>
  <c r="AL49" i="4"/>
  <c r="AM49" i="4"/>
  <c r="AJ50" i="4"/>
  <c r="AK50" i="4"/>
  <c r="AL50" i="4"/>
  <c r="AM50" i="4"/>
  <c r="AJ51" i="4"/>
  <c r="AK51" i="4"/>
  <c r="AL51" i="4"/>
  <c r="AM51" i="4"/>
  <c r="AJ52" i="4"/>
  <c r="AK52" i="4"/>
  <c r="AL52" i="4"/>
  <c r="AM52" i="4"/>
  <c r="AJ53" i="4"/>
  <c r="AK53" i="4"/>
  <c r="AL53" i="4"/>
  <c r="AM53" i="4"/>
  <c r="AJ54" i="4"/>
  <c r="AK54" i="4"/>
  <c r="AL54" i="4"/>
  <c r="AM54" i="4"/>
  <c r="AJ55" i="4"/>
  <c r="AK55" i="4"/>
  <c r="AL55" i="4"/>
  <c r="AM55" i="4"/>
  <c r="AJ56" i="4"/>
  <c r="AK56" i="4"/>
  <c r="AL56" i="4"/>
  <c r="AM56" i="4"/>
  <c r="AJ57" i="4"/>
  <c r="AK57" i="4"/>
  <c r="AL57" i="4"/>
  <c r="AM57" i="4"/>
  <c r="AJ58" i="4"/>
  <c r="AK58" i="4"/>
  <c r="AL58" i="4"/>
  <c r="AM58" i="4"/>
  <c r="AJ59" i="4"/>
  <c r="AK59" i="4"/>
  <c r="AL59" i="4"/>
  <c r="AM59" i="4"/>
  <c r="AJ60" i="4"/>
  <c r="AK60" i="4"/>
  <c r="AL60" i="4"/>
  <c r="AM60" i="4"/>
  <c r="AJ61" i="4"/>
  <c r="AK61" i="4"/>
  <c r="AL61" i="4"/>
  <c r="AM61" i="4"/>
  <c r="AJ63" i="4"/>
  <c r="AK63" i="4"/>
  <c r="AL63" i="4"/>
  <c r="AM63" i="4"/>
  <c r="AJ64" i="4"/>
  <c r="AK64" i="4"/>
  <c r="AL64" i="4"/>
  <c r="AM64" i="4"/>
  <c r="AO18" i="4"/>
  <c r="AP18" i="4" s="1"/>
  <c r="AO19" i="4"/>
  <c r="AP19" i="4" s="1"/>
  <c r="AO20" i="4"/>
  <c r="AP20" i="4" s="1"/>
  <c r="AO21" i="4"/>
  <c r="AP21" i="4" s="1"/>
  <c r="AO22" i="4"/>
  <c r="AP22" i="4" s="1"/>
  <c r="AO23" i="4"/>
  <c r="AP23" i="4" s="1"/>
  <c r="AO24" i="4"/>
  <c r="AP24" i="4" s="1"/>
  <c r="AO25" i="4"/>
  <c r="AP25" i="4" s="1"/>
  <c r="AO26" i="4"/>
  <c r="AP26" i="4" s="1"/>
  <c r="AO27" i="4"/>
  <c r="AP27" i="4" s="1"/>
  <c r="AO28" i="4"/>
  <c r="AP28" i="4" s="1"/>
  <c r="AO29" i="4"/>
  <c r="AP29" i="4" s="1"/>
  <c r="AO30" i="4"/>
  <c r="AP30" i="4" s="1"/>
  <c r="AO31" i="4"/>
  <c r="AP31" i="4" s="1"/>
  <c r="AO32" i="4"/>
  <c r="AP32" i="4" s="1"/>
  <c r="AO33" i="4"/>
  <c r="AP33" i="4" s="1"/>
  <c r="AO34" i="4"/>
  <c r="AP34" i="4" s="1"/>
  <c r="AO35" i="4"/>
  <c r="AP35" i="4" s="1"/>
  <c r="AO36" i="4"/>
  <c r="AP36" i="4" s="1"/>
  <c r="AO37" i="4"/>
  <c r="AP37" i="4" s="1"/>
  <c r="AO38" i="4"/>
  <c r="AP38" i="4" s="1"/>
  <c r="AO39" i="4"/>
  <c r="AP39" i="4" s="1"/>
  <c r="AO40" i="4"/>
  <c r="AP40" i="4" s="1"/>
  <c r="AO41" i="4"/>
  <c r="AP41" i="4" s="1"/>
  <c r="AO42" i="4"/>
  <c r="AP42" i="4" s="1"/>
  <c r="AO43" i="4"/>
  <c r="AP43" i="4" s="1"/>
  <c r="AO44" i="4"/>
  <c r="AP44" i="4" s="1"/>
  <c r="AO45" i="4"/>
  <c r="AP45" i="4" s="1"/>
  <c r="AO46" i="4"/>
  <c r="AP46" i="4" s="1"/>
  <c r="AO47" i="4"/>
  <c r="AP47" i="4" s="1"/>
  <c r="AO48" i="4"/>
  <c r="AP48" i="4" s="1"/>
  <c r="AO49" i="4"/>
  <c r="AP49" i="4" s="1"/>
  <c r="AO50" i="4"/>
  <c r="AP50" i="4" s="1"/>
  <c r="AO51" i="4"/>
  <c r="AP51" i="4" s="1"/>
  <c r="AO52" i="4"/>
  <c r="AP52" i="4" s="1"/>
  <c r="AO53" i="4"/>
  <c r="AP53" i="4" s="1"/>
  <c r="AO54" i="4"/>
  <c r="AP54" i="4" s="1"/>
  <c r="AO55" i="4"/>
  <c r="AP55" i="4" s="1"/>
  <c r="AO56" i="4"/>
  <c r="AP56" i="4" s="1"/>
  <c r="AO57" i="4"/>
  <c r="AP57" i="4" s="1"/>
  <c r="AO58" i="4"/>
  <c r="AP58" i="4" s="1"/>
  <c r="AO59" i="4"/>
  <c r="AP59" i="4" s="1"/>
  <c r="AO60" i="4"/>
  <c r="AP60" i="4" s="1"/>
  <c r="AO61" i="4"/>
  <c r="AP61" i="4" s="1"/>
  <c r="AO63" i="4"/>
  <c r="AP63" i="4" s="1"/>
  <c r="AO64" i="4"/>
  <c r="AP64" i="4" s="1"/>
  <c r="AN46" i="4" l="1"/>
  <c r="AN30" i="4"/>
  <c r="AN38" i="4"/>
  <c r="AN54" i="4"/>
  <c r="AN22" i="4"/>
  <c r="AN64" i="4"/>
  <c r="AN58" i="4"/>
  <c r="AN42" i="4"/>
  <c r="AN26" i="4"/>
  <c r="AN50" i="4"/>
  <c r="AN34" i="4"/>
  <c r="AN18" i="4"/>
  <c r="AN60" i="4"/>
  <c r="AN52" i="4"/>
  <c r="AN44" i="4"/>
  <c r="AN36" i="4"/>
  <c r="AN28" i="4"/>
  <c r="AN20" i="4"/>
  <c r="AN56" i="4"/>
  <c r="AN48" i="4"/>
  <c r="AN40" i="4"/>
  <c r="AN32" i="4"/>
  <c r="AN24" i="4"/>
  <c r="AN61" i="4"/>
  <c r="AN57" i="4"/>
  <c r="AN53" i="4"/>
  <c r="AN49" i="4"/>
  <c r="AN45" i="4"/>
  <c r="AN41" i="4"/>
  <c r="AN37" i="4"/>
  <c r="AN33" i="4"/>
  <c r="AN29" i="4"/>
  <c r="AN25" i="4"/>
  <c r="AN21" i="4"/>
  <c r="AN63" i="4"/>
  <c r="AN59" i="4"/>
  <c r="AN55" i="4"/>
  <c r="AN51" i="4"/>
  <c r="AN47" i="4"/>
  <c r="AN43" i="4"/>
  <c r="AN39" i="4"/>
  <c r="AN35" i="4"/>
  <c r="AN31" i="4"/>
  <c r="AN27" i="4"/>
  <c r="AN23" i="4"/>
  <c r="AN19" i="4"/>
  <c r="AF18" i="4"/>
  <c r="AG18" i="4"/>
  <c r="AH18" i="4"/>
  <c r="AI18" i="4"/>
  <c r="AF19" i="4"/>
  <c r="AG19" i="4"/>
  <c r="AH19" i="4"/>
  <c r="AI19" i="4"/>
  <c r="AF20" i="4"/>
  <c r="AG20" i="4"/>
  <c r="AH20" i="4"/>
  <c r="AI20" i="4"/>
  <c r="AF21" i="4"/>
  <c r="AG21" i="4"/>
  <c r="AH21" i="4"/>
  <c r="AI21" i="4"/>
  <c r="AF22" i="4"/>
  <c r="AG22" i="4"/>
  <c r="AH22" i="4"/>
  <c r="AI22" i="4"/>
  <c r="AF23" i="4"/>
  <c r="AG23" i="4"/>
  <c r="AH23" i="4"/>
  <c r="AI23" i="4"/>
  <c r="AF24" i="4"/>
  <c r="AG24" i="4"/>
  <c r="AH24" i="4"/>
  <c r="AI24" i="4"/>
  <c r="AF25" i="4"/>
  <c r="AG25" i="4"/>
  <c r="AH25" i="4"/>
  <c r="AI25" i="4"/>
  <c r="AF26" i="4"/>
  <c r="AG26" i="4"/>
  <c r="AH26" i="4"/>
  <c r="AI26" i="4"/>
  <c r="AF27" i="4"/>
  <c r="AG27" i="4"/>
  <c r="AH27" i="4"/>
  <c r="AI27" i="4"/>
  <c r="AF28" i="4"/>
  <c r="AG28" i="4"/>
  <c r="AH28" i="4"/>
  <c r="AI28" i="4"/>
  <c r="AF29" i="4"/>
  <c r="AG29" i="4"/>
  <c r="AH29" i="4"/>
  <c r="AI29" i="4"/>
  <c r="AF30" i="4"/>
  <c r="AG30" i="4"/>
  <c r="AH30" i="4"/>
  <c r="AI30" i="4"/>
  <c r="AF31" i="4"/>
  <c r="AG31" i="4"/>
  <c r="AH31" i="4"/>
  <c r="AI31" i="4"/>
  <c r="AF32" i="4"/>
  <c r="AG32" i="4"/>
  <c r="AH32" i="4"/>
  <c r="AI32" i="4"/>
  <c r="AF33" i="4"/>
  <c r="AG33" i="4"/>
  <c r="AH33" i="4"/>
  <c r="AI33" i="4"/>
  <c r="AF34" i="4"/>
  <c r="AG34" i="4"/>
  <c r="AH34" i="4"/>
  <c r="AI34" i="4"/>
  <c r="AF35" i="4"/>
  <c r="AG35" i="4"/>
  <c r="AH35" i="4"/>
  <c r="AI35" i="4"/>
  <c r="AF36" i="4"/>
  <c r="AG36" i="4"/>
  <c r="AH36" i="4"/>
  <c r="AI36" i="4"/>
  <c r="AF37" i="4"/>
  <c r="AG37" i="4"/>
  <c r="AH37" i="4"/>
  <c r="AI37" i="4"/>
  <c r="AF38" i="4"/>
  <c r="AG38" i="4"/>
  <c r="AH38" i="4"/>
  <c r="AI38" i="4"/>
  <c r="AF39" i="4"/>
  <c r="AG39" i="4"/>
  <c r="AH39" i="4"/>
  <c r="AI39" i="4"/>
  <c r="AF40" i="4"/>
  <c r="AG40" i="4"/>
  <c r="AH40" i="4"/>
  <c r="AI40" i="4"/>
  <c r="AF41" i="4"/>
  <c r="AG41" i="4"/>
  <c r="AH41" i="4"/>
  <c r="AI41" i="4"/>
  <c r="AF42" i="4"/>
  <c r="AG42" i="4"/>
  <c r="AH42" i="4"/>
  <c r="AI42" i="4"/>
  <c r="AF43" i="4"/>
  <c r="AG43" i="4"/>
  <c r="AH43" i="4"/>
  <c r="AI43" i="4"/>
  <c r="AF44" i="4"/>
  <c r="AG44" i="4"/>
  <c r="AH44" i="4"/>
  <c r="AI44" i="4"/>
  <c r="AF45" i="4"/>
  <c r="AG45" i="4"/>
  <c r="AH45" i="4"/>
  <c r="AI45" i="4"/>
  <c r="AF46" i="4"/>
  <c r="AG46" i="4"/>
  <c r="AH46" i="4"/>
  <c r="AI46" i="4"/>
  <c r="AF47" i="4"/>
  <c r="AG47" i="4"/>
  <c r="AH47" i="4"/>
  <c r="AI47" i="4"/>
  <c r="AF48" i="4"/>
  <c r="AG48" i="4"/>
  <c r="AH48" i="4"/>
  <c r="AI48" i="4"/>
  <c r="AF49" i="4"/>
  <c r="AG49" i="4"/>
  <c r="AH49" i="4"/>
  <c r="AI49" i="4"/>
  <c r="AF50" i="4"/>
  <c r="AG50" i="4"/>
  <c r="AH50" i="4"/>
  <c r="AI50" i="4"/>
  <c r="AF51" i="4"/>
  <c r="AG51" i="4"/>
  <c r="AH51" i="4"/>
  <c r="AI51" i="4"/>
  <c r="AF52" i="4"/>
  <c r="AG52" i="4"/>
  <c r="AH52" i="4"/>
  <c r="AI52" i="4"/>
  <c r="AF53" i="4"/>
  <c r="AG53" i="4"/>
  <c r="AH53" i="4"/>
  <c r="AI53" i="4"/>
  <c r="AF54" i="4"/>
  <c r="AG54" i="4"/>
  <c r="AH54" i="4"/>
  <c r="AI54" i="4"/>
  <c r="AF55" i="4"/>
  <c r="AG55" i="4"/>
  <c r="AH55" i="4"/>
  <c r="AI55" i="4"/>
  <c r="AF56" i="4"/>
  <c r="AG56" i="4"/>
  <c r="AH56" i="4"/>
  <c r="AI56" i="4"/>
  <c r="AF57" i="4"/>
  <c r="AG57" i="4"/>
  <c r="AH57" i="4"/>
  <c r="AI57" i="4"/>
  <c r="AF58" i="4"/>
  <c r="AG58" i="4"/>
  <c r="AH58" i="4"/>
  <c r="AI58" i="4"/>
  <c r="AF59" i="4"/>
  <c r="AG59" i="4"/>
  <c r="AH59" i="4"/>
  <c r="AI59" i="4"/>
  <c r="AF60" i="4"/>
  <c r="AG60" i="4"/>
  <c r="AH60" i="4"/>
  <c r="AI60" i="4"/>
  <c r="AF61" i="4"/>
  <c r="AG61" i="4"/>
  <c r="AH61" i="4"/>
  <c r="AI61" i="4"/>
  <c r="AF63" i="4"/>
  <c r="AG63" i="4"/>
  <c r="AH63" i="4"/>
  <c r="AI63" i="4"/>
  <c r="AF64" i="4"/>
  <c r="AG64" i="4"/>
  <c r="AH64" i="4"/>
  <c r="AI64" i="4"/>
  <c r="P56" i="4"/>
  <c r="Q56" i="4"/>
  <c r="R56" i="4"/>
  <c r="S56" i="4"/>
  <c r="T56" i="4"/>
  <c r="U56" i="4"/>
  <c r="W56" i="4"/>
  <c r="K56" i="4" s="1"/>
  <c r="C56" i="4" s="1"/>
  <c r="X56" i="4"/>
  <c r="Y56" i="4"/>
  <c r="Z56" i="4"/>
  <c r="AB56" i="4"/>
  <c r="AC56" i="4"/>
  <c r="AD56" i="4"/>
  <c r="AE56" i="4"/>
  <c r="P57" i="4"/>
  <c r="Q57" i="4"/>
  <c r="R57" i="4"/>
  <c r="S57" i="4"/>
  <c r="T57" i="4"/>
  <c r="U57" i="4"/>
  <c r="W57" i="4"/>
  <c r="K57" i="4" s="1"/>
  <c r="C57" i="4" s="1"/>
  <c r="X57" i="4"/>
  <c r="Y57" i="4"/>
  <c r="Z57" i="4"/>
  <c r="AB57" i="4"/>
  <c r="AC57" i="4"/>
  <c r="AD57" i="4"/>
  <c r="AE57" i="4"/>
  <c r="P58" i="4"/>
  <c r="Q58" i="4"/>
  <c r="R58" i="4"/>
  <c r="S58" i="4"/>
  <c r="T58" i="4"/>
  <c r="U58" i="4"/>
  <c r="W58" i="4"/>
  <c r="K58" i="4" s="1"/>
  <c r="C58" i="4" s="1"/>
  <c r="X58" i="4"/>
  <c r="Y58" i="4"/>
  <c r="Z58" i="4"/>
  <c r="AB58" i="4"/>
  <c r="AC58" i="4"/>
  <c r="AD58" i="4"/>
  <c r="AE58" i="4"/>
  <c r="P59" i="4"/>
  <c r="Q59" i="4"/>
  <c r="R59" i="4"/>
  <c r="S59" i="4"/>
  <c r="T59" i="4"/>
  <c r="U59" i="4"/>
  <c r="W59" i="4"/>
  <c r="K59" i="4" s="1"/>
  <c r="C59" i="4" s="1"/>
  <c r="X59" i="4"/>
  <c r="Y59" i="4"/>
  <c r="Z59" i="4"/>
  <c r="AB59" i="4"/>
  <c r="AC59" i="4"/>
  <c r="AD59" i="4"/>
  <c r="AE59" i="4"/>
  <c r="K60" i="4"/>
  <c r="C60" i="4" s="1"/>
  <c r="P60" i="4"/>
  <c r="Q60" i="4"/>
  <c r="R60" i="4"/>
  <c r="S60" i="4"/>
  <c r="T60" i="4"/>
  <c r="U60" i="4"/>
  <c r="W60" i="4"/>
  <c r="X60" i="4"/>
  <c r="Y60" i="4"/>
  <c r="Z60" i="4"/>
  <c r="AB60" i="4"/>
  <c r="AC60" i="4"/>
  <c r="AD60" i="4"/>
  <c r="AE60" i="4"/>
  <c r="P61" i="4"/>
  <c r="Q61" i="4"/>
  <c r="R61" i="4"/>
  <c r="S61" i="4"/>
  <c r="T61" i="4"/>
  <c r="U61" i="4"/>
  <c r="W61" i="4"/>
  <c r="K61" i="4" s="1"/>
  <c r="C61" i="4" s="1"/>
  <c r="X61" i="4"/>
  <c r="Y61" i="4"/>
  <c r="Z61" i="4"/>
  <c r="AB61" i="4"/>
  <c r="AC61" i="4"/>
  <c r="AD61" i="4"/>
  <c r="AE61" i="4"/>
  <c r="P62" i="4"/>
  <c r="Q62" i="4"/>
  <c r="P63" i="4"/>
  <c r="Q63" i="4"/>
  <c r="R63" i="4"/>
  <c r="S63" i="4"/>
  <c r="T63" i="4"/>
  <c r="U63" i="4"/>
  <c r="W63" i="4"/>
  <c r="K63" i="4" s="1"/>
  <c r="C63" i="4" s="1"/>
  <c r="X63" i="4"/>
  <c r="Y63" i="4"/>
  <c r="Z63" i="4"/>
  <c r="AB63" i="4"/>
  <c r="AC63" i="4"/>
  <c r="AD63" i="4"/>
  <c r="AE63" i="4"/>
  <c r="K64" i="4"/>
  <c r="C64" i="4" s="1"/>
  <c r="P64" i="4"/>
  <c r="Q64" i="4"/>
  <c r="R64" i="4"/>
  <c r="S64" i="4"/>
  <c r="T64" i="4"/>
  <c r="U64" i="4"/>
  <c r="W64" i="4"/>
  <c r="X64" i="4"/>
  <c r="Y64" i="4"/>
  <c r="Z64" i="4"/>
  <c r="AB64" i="4"/>
  <c r="AC64" i="4"/>
  <c r="AD64" i="4"/>
  <c r="AE64" i="4"/>
  <c r="P65" i="4"/>
  <c r="Q65" i="4"/>
  <c r="AB16" i="4"/>
  <c r="AC16" i="4"/>
  <c r="AD16" i="4"/>
  <c r="AE16" i="4"/>
  <c r="AB17" i="4"/>
  <c r="AC17" i="4"/>
  <c r="AD17" i="4"/>
  <c r="AE17" i="4"/>
  <c r="AB18" i="4"/>
  <c r="AC18" i="4"/>
  <c r="AD18" i="4"/>
  <c r="AE18" i="4"/>
  <c r="AB19" i="4"/>
  <c r="AC19" i="4"/>
  <c r="AD19" i="4"/>
  <c r="AE19" i="4"/>
  <c r="AB20" i="4"/>
  <c r="AC20" i="4"/>
  <c r="AD20" i="4"/>
  <c r="AE20" i="4"/>
  <c r="AB21" i="4"/>
  <c r="AC21" i="4"/>
  <c r="AD21" i="4"/>
  <c r="AE21" i="4"/>
  <c r="AB22" i="4"/>
  <c r="AC22" i="4"/>
  <c r="AD22" i="4"/>
  <c r="AE22" i="4"/>
  <c r="AB23" i="4"/>
  <c r="AC23" i="4"/>
  <c r="AD23" i="4"/>
  <c r="AE23" i="4"/>
  <c r="AB24" i="4"/>
  <c r="AC24" i="4"/>
  <c r="AD24" i="4"/>
  <c r="AE24" i="4"/>
  <c r="AB25" i="4"/>
  <c r="AC25" i="4"/>
  <c r="AD25" i="4"/>
  <c r="AE25" i="4"/>
  <c r="AB26" i="4"/>
  <c r="AC26" i="4"/>
  <c r="AD26" i="4"/>
  <c r="AE26" i="4"/>
  <c r="AB27" i="4"/>
  <c r="AC27" i="4"/>
  <c r="AD27" i="4"/>
  <c r="AE27" i="4"/>
  <c r="AB28" i="4"/>
  <c r="AC28" i="4"/>
  <c r="AD28" i="4"/>
  <c r="AE28" i="4"/>
  <c r="AB29" i="4"/>
  <c r="AC29" i="4"/>
  <c r="AD29" i="4"/>
  <c r="AE29" i="4"/>
  <c r="AB30" i="4"/>
  <c r="AC30" i="4"/>
  <c r="AD30" i="4"/>
  <c r="AE30" i="4"/>
  <c r="AB31" i="4"/>
  <c r="AC31" i="4"/>
  <c r="AD31" i="4"/>
  <c r="AE31" i="4"/>
  <c r="AB32" i="4"/>
  <c r="AC32" i="4"/>
  <c r="AD32" i="4"/>
  <c r="AE32" i="4"/>
  <c r="AB33" i="4"/>
  <c r="AC33" i="4"/>
  <c r="AD33" i="4"/>
  <c r="AE33" i="4"/>
  <c r="AB34" i="4"/>
  <c r="AC34" i="4"/>
  <c r="AD34" i="4"/>
  <c r="AE34" i="4"/>
  <c r="AB35" i="4"/>
  <c r="AC35" i="4"/>
  <c r="AD35" i="4"/>
  <c r="AE35" i="4"/>
  <c r="AB36" i="4"/>
  <c r="AC36" i="4"/>
  <c r="AD36" i="4"/>
  <c r="AE36" i="4"/>
  <c r="AB37" i="4"/>
  <c r="AC37" i="4"/>
  <c r="AD37" i="4"/>
  <c r="AE37" i="4"/>
  <c r="AB38" i="4"/>
  <c r="AC38" i="4"/>
  <c r="AD38" i="4"/>
  <c r="AE38" i="4"/>
  <c r="AB39" i="4"/>
  <c r="AC39" i="4"/>
  <c r="AD39" i="4"/>
  <c r="AE39" i="4"/>
  <c r="AB40" i="4"/>
  <c r="AC40" i="4"/>
  <c r="AD40" i="4"/>
  <c r="AE40" i="4"/>
  <c r="AB41" i="4"/>
  <c r="AC41" i="4"/>
  <c r="AD41" i="4"/>
  <c r="AE41" i="4"/>
  <c r="AB42" i="4"/>
  <c r="AC42" i="4"/>
  <c r="AD42" i="4"/>
  <c r="AE42" i="4"/>
  <c r="AB43" i="4"/>
  <c r="AC43" i="4"/>
  <c r="AD43" i="4"/>
  <c r="AE43" i="4"/>
  <c r="AB44" i="4"/>
  <c r="AC44" i="4"/>
  <c r="AD44" i="4"/>
  <c r="AE44" i="4"/>
  <c r="AB45" i="4"/>
  <c r="AC45" i="4"/>
  <c r="AD45" i="4"/>
  <c r="AE45" i="4"/>
  <c r="AB46" i="4"/>
  <c r="AC46" i="4"/>
  <c r="AD46" i="4"/>
  <c r="AE46" i="4"/>
  <c r="AB47" i="4"/>
  <c r="AC47" i="4"/>
  <c r="AD47" i="4"/>
  <c r="AE47" i="4"/>
  <c r="AB48" i="4"/>
  <c r="AC48" i="4"/>
  <c r="AD48" i="4"/>
  <c r="AE48" i="4"/>
  <c r="AB49" i="4"/>
  <c r="AC49" i="4"/>
  <c r="AD49" i="4"/>
  <c r="AE49" i="4"/>
  <c r="AB50" i="4"/>
  <c r="AC50" i="4"/>
  <c r="AD50" i="4"/>
  <c r="AE50" i="4"/>
  <c r="AB51" i="4"/>
  <c r="AC51" i="4"/>
  <c r="AD51" i="4"/>
  <c r="AE51" i="4"/>
  <c r="AB52" i="4"/>
  <c r="AC52" i="4"/>
  <c r="AD52" i="4"/>
  <c r="AE52" i="4"/>
  <c r="AB53" i="4"/>
  <c r="AC53" i="4"/>
  <c r="AD53" i="4"/>
  <c r="AE53" i="4"/>
  <c r="AB54" i="4"/>
  <c r="AC54" i="4"/>
  <c r="AD54" i="4"/>
  <c r="AE54" i="4"/>
  <c r="AB55" i="4"/>
  <c r="AC55" i="4"/>
  <c r="AD55" i="4"/>
  <c r="AE55" i="4"/>
  <c r="A3" i="4"/>
  <c r="A3" i="2"/>
  <c r="P7" i="4"/>
  <c r="Q7" i="4"/>
  <c r="P8" i="4"/>
  <c r="Q8" i="4"/>
  <c r="P9" i="4"/>
  <c r="Q9" i="4"/>
  <c r="P10" i="4"/>
  <c r="Q10" i="4"/>
  <c r="P11" i="4"/>
  <c r="Q11" i="4"/>
  <c r="P12" i="4"/>
  <c r="Q12" i="4"/>
  <c r="P13" i="4"/>
  <c r="Q13" i="4"/>
  <c r="P14" i="4"/>
  <c r="Q14" i="4"/>
  <c r="P15" i="4"/>
  <c r="Q15" i="4"/>
  <c r="P16" i="4"/>
  <c r="Q16" i="4"/>
  <c r="R16" i="4"/>
  <c r="S16" i="4"/>
  <c r="T16" i="4"/>
  <c r="U16" i="4"/>
  <c r="W16" i="4"/>
  <c r="X16" i="4"/>
  <c r="Y16" i="4"/>
  <c r="Z16" i="4"/>
  <c r="K16" i="4" s="1"/>
  <c r="C16" i="4" s="1"/>
  <c r="P17" i="4"/>
  <c r="Q17" i="4"/>
  <c r="R17" i="4"/>
  <c r="S17" i="4"/>
  <c r="T17" i="4"/>
  <c r="U17" i="4"/>
  <c r="W17" i="4"/>
  <c r="X17" i="4"/>
  <c r="Y17" i="4"/>
  <c r="Z17" i="4"/>
  <c r="P18" i="4"/>
  <c r="Q18" i="4"/>
  <c r="R18" i="4"/>
  <c r="S18" i="4"/>
  <c r="T18" i="4"/>
  <c r="U18" i="4"/>
  <c r="W18" i="4"/>
  <c r="X18" i="4"/>
  <c r="Y18" i="4"/>
  <c r="Z18" i="4"/>
  <c r="P19" i="4"/>
  <c r="Q19" i="4"/>
  <c r="R19" i="4"/>
  <c r="S19" i="4"/>
  <c r="T19" i="4"/>
  <c r="U19" i="4"/>
  <c r="W19" i="4"/>
  <c r="X19" i="4"/>
  <c r="Y19" i="4"/>
  <c r="Z19" i="4"/>
  <c r="P20" i="4"/>
  <c r="Q20" i="4"/>
  <c r="R20" i="4"/>
  <c r="S20" i="4"/>
  <c r="T20" i="4"/>
  <c r="U20" i="4"/>
  <c r="W20" i="4"/>
  <c r="X20" i="4"/>
  <c r="Y20" i="4"/>
  <c r="Z20" i="4"/>
  <c r="P21" i="4"/>
  <c r="Q21" i="4"/>
  <c r="R21" i="4"/>
  <c r="S21" i="4"/>
  <c r="T21" i="4"/>
  <c r="U21" i="4"/>
  <c r="W21" i="4"/>
  <c r="X21" i="4"/>
  <c r="Y21" i="4"/>
  <c r="Z21" i="4"/>
  <c r="P22" i="4"/>
  <c r="Q22" i="4"/>
  <c r="R22" i="4"/>
  <c r="S22" i="4"/>
  <c r="T22" i="4"/>
  <c r="U22" i="4"/>
  <c r="W22" i="4"/>
  <c r="X22" i="4"/>
  <c r="Y22" i="4"/>
  <c r="Z22" i="4"/>
  <c r="P23" i="4"/>
  <c r="Q23" i="4"/>
  <c r="R23" i="4"/>
  <c r="S23" i="4"/>
  <c r="T23" i="4"/>
  <c r="U23" i="4"/>
  <c r="W23" i="4"/>
  <c r="X23" i="4"/>
  <c r="Y23" i="4"/>
  <c r="Z23" i="4"/>
  <c r="P24" i="4"/>
  <c r="Q24" i="4"/>
  <c r="R24" i="4"/>
  <c r="S24" i="4"/>
  <c r="T24" i="4"/>
  <c r="U24" i="4"/>
  <c r="W24" i="4"/>
  <c r="X24" i="4"/>
  <c r="Y24" i="4"/>
  <c r="Z24" i="4"/>
  <c r="P25" i="4"/>
  <c r="Q25" i="4"/>
  <c r="R25" i="4"/>
  <c r="S25" i="4"/>
  <c r="T25" i="4"/>
  <c r="U25" i="4"/>
  <c r="W25" i="4"/>
  <c r="X25" i="4"/>
  <c r="Y25" i="4"/>
  <c r="Z25" i="4"/>
  <c r="P26" i="4"/>
  <c r="Q26" i="4"/>
  <c r="R26" i="4"/>
  <c r="S26" i="4"/>
  <c r="T26" i="4"/>
  <c r="U26" i="4"/>
  <c r="W26" i="4"/>
  <c r="X26" i="4"/>
  <c r="Y26" i="4"/>
  <c r="Z26" i="4"/>
  <c r="P27" i="4"/>
  <c r="Q27" i="4"/>
  <c r="R27" i="4"/>
  <c r="S27" i="4"/>
  <c r="T27" i="4"/>
  <c r="U27" i="4"/>
  <c r="W27" i="4"/>
  <c r="X27" i="4"/>
  <c r="Y27" i="4"/>
  <c r="Z27" i="4"/>
  <c r="P28" i="4"/>
  <c r="Q28" i="4"/>
  <c r="R28" i="4"/>
  <c r="S28" i="4"/>
  <c r="T28" i="4"/>
  <c r="U28" i="4"/>
  <c r="W28" i="4"/>
  <c r="X28" i="4"/>
  <c r="Y28" i="4"/>
  <c r="Z28" i="4"/>
  <c r="P29" i="4"/>
  <c r="Q29" i="4"/>
  <c r="R29" i="4"/>
  <c r="S29" i="4"/>
  <c r="T29" i="4"/>
  <c r="U29" i="4"/>
  <c r="W29" i="4"/>
  <c r="X29" i="4"/>
  <c r="Y29" i="4"/>
  <c r="Z29" i="4"/>
  <c r="P30" i="4"/>
  <c r="Q30" i="4"/>
  <c r="R30" i="4"/>
  <c r="S30" i="4"/>
  <c r="T30" i="4"/>
  <c r="U30" i="4"/>
  <c r="W30" i="4"/>
  <c r="X30" i="4"/>
  <c r="Y30" i="4"/>
  <c r="Z30" i="4"/>
  <c r="P31" i="4"/>
  <c r="Q31" i="4"/>
  <c r="R31" i="4"/>
  <c r="S31" i="4"/>
  <c r="T31" i="4"/>
  <c r="U31" i="4"/>
  <c r="W31" i="4"/>
  <c r="X31" i="4"/>
  <c r="Y31" i="4"/>
  <c r="Z31" i="4"/>
  <c r="P32" i="4"/>
  <c r="Q32" i="4"/>
  <c r="R32" i="4"/>
  <c r="S32" i="4"/>
  <c r="T32" i="4"/>
  <c r="U32" i="4"/>
  <c r="W32" i="4"/>
  <c r="X32" i="4"/>
  <c r="Y32" i="4"/>
  <c r="Z32" i="4"/>
  <c r="P33" i="4"/>
  <c r="Q33" i="4"/>
  <c r="R33" i="4"/>
  <c r="S33" i="4"/>
  <c r="T33" i="4"/>
  <c r="U33" i="4"/>
  <c r="W33" i="4"/>
  <c r="X33" i="4"/>
  <c r="Y33" i="4"/>
  <c r="Z33" i="4"/>
  <c r="P34" i="4"/>
  <c r="Q34" i="4"/>
  <c r="R34" i="4"/>
  <c r="S34" i="4"/>
  <c r="T34" i="4"/>
  <c r="U34" i="4"/>
  <c r="W34" i="4"/>
  <c r="X34" i="4"/>
  <c r="Y34" i="4"/>
  <c r="Z34" i="4"/>
  <c r="P35" i="4"/>
  <c r="Q35" i="4"/>
  <c r="R35" i="4"/>
  <c r="S35" i="4"/>
  <c r="T35" i="4"/>
  <c r="U35" i="4"/>
  <c r="W35" i="4"/>
  <c r="X35" i="4"/>
  <c r="Y35" i="4"/>
  <c r="Z35" i="4"/>
  <c r="P36" i="4"/>
  <c r="Q36" i="4"/>
  <c r="R36" i="4"/>
  <c r="S36" i="4"/>
  <c r="T36" i="4"/>
  <c r="U36" i="4"/>
  <c r="W36" i="4"/>
  <c r="X36" i="4"/>
  <c r="Y36" i="4"/>
  <c r="Z36" i="4"/>
  <c r="P37" i="4"/>
  <c r="Q37" i="4"/>
  <c r="R37" i="4"/>
  <c r="S37" i="4"/>
  <c r="T37" i="4"/>
  <c r="U37" i="4"/>
  <c r="W37" i="4"/>
  <c r="X37" i="4"/>
  <c r="Y37" i="4"/>
  <c r="Z37" i="4"/>
  <c r="P38" i="4"/>
  <c r="Q38" i="4"/>
  <c r="R38" i="4"/>
  <c r="S38" i="4"/>
  <c r="T38" i="4"/>
  <c r="U38" i="4"/>
  <c r="W38" i="4"/>
  <c r="X38" i="4"/>
  <c r="Y38" i="4"/>
  <c r="Z38" i="4"/>
  <c r="P39" i="4"/>
  <c r="Q39" i="4"/>
  <c r="R39" i="4"/>
  <c r="S39" i="4"/>
  <c r="T39" i="4"/>
  <c r="U39" i="4"/>
  <c r="W39" i="4"/>
  <c r="X39" i="4"/>
  <c r="Y39" i="4"/>
  <c r="Z39" i="4"/>
  <c r="P40" i="4"/>
  <c r="Q40" i="4"/>
  <c r="R40" i="4"/>
  <c r="S40" i="4"/>
  <c r="T40" i="4"/>
  <c r="U40" i="4"/>
  <c r="W40" i="4"/>
  <c r="K40" i="4" s="1"/>
  <c r="C40" i="4" s="1"/>
  <c r="X40" i="4"/>
  <c r="Y40" i="4"/>
  <c r="Z40" i="4"/>
  <c r="P41" i="4"/>
  <c r="Q41" i="4"/>
  <c r="R41" i="4"/>
  <c r="S41" i="4"/>
  <c r="T41" i="4"/>
  <c r="U41" i="4"/>
  <c r="W41" i="4"/>
  <c r="X41" i="4"/>
  <c r="Y41" i="4"/>
  <c r="Z41" i="4"/>
  <c r="P42" i="4"/>
  <c r="Q42" i="4"/>
  <c r="R42" i="4"/>
  <c r="S42" i="4"/>
  <c r="T42" i="4"/>
  <c r="U42" i="4"/>
  <c r="W42" i="4"/>
  <c r="K42" i="4" s="1"/>
  <c r="C42" i="4" s="1"/>
  <c r="X42" i="4"/>
  <c r="Y42" i="4"/>
  <c r="Z42" i="4"/>
  <c r="P43" i="4"/>
  <c r="Q43" i="4"/>
  <c r="R43" i="4"/>
  <c r="S43" i="4"/>
  <c r="T43" i="4"/>
  <c r="U43" i="4"/>
  <c r="W43" i="4"/>
  <c r="X43" i="4"/>
  <c r="Y43" i="4"/>
  <c r="Z43" i="4"/>
  <c r="P44" i="4"/>
  <c r="Q44" i="4"/>
  <c r="R44" i="4"/>
  <c r="S44" i="4"/>
  <c r="T44" i="4"/>
  <c r="U44" i="4"/>
  <c r="W44" i="4"/>
  <c r="K44" i="4" s="1"/>
  <c r="C44" i="4" s="1"/>
  <c r="X44" i="4"/>
  <c r="Y44" i="4"/>
  <c r="Z44" i="4"/>
  <c r="P45" i="4"/>
  <c r="Q45" i="4"/>
  <c r="R45" i="4"/>
  <c r="S45" i="4"/>
  <c r="T45" i="4"/>
  <c r="U45" i="4"/>
  <c r="W45" i="4"/>
  <c r="X45" i="4"/>
  <c r="Y45" i="4"/>
  <c r="Z45" i="4"/>
  <c r="P46" i="4"/>
  <c r="Q46" i="4"/>
  <c r="R46" i="4"/>
  <c r="S46" i="4"/>
  <c r="T46" i="4"/>
  <c r="U46" i="4"/>
  <c r="W46" i="4"/>
  <c r="K46" i="4" s="1"/>
  <c r="C46" i="4" s="1"/>
  <c r="X46" i="4"/>
  <c r="Y46" i="4"/>
  <c r="Z46" i="4"/>
  <c r="P47" i="4"/>
  <c r="Q47" i="4"/>
  <c r="R47" i="4"/>
  <c r="S47" i="4"/>
  <c r="T47" i="4"/>
  <c r="U47" i="4"/>
  <c r="W47" i="4"/>
  <c r="X47" i="4"/>
  <c r="Y47" i="4"/>
  <c r="Z47" i="4"/>
  <c r="P48" i="4"/>
  <c r="Q48" i="4"/>
  <c r="R48" i="4"/>
  <c r="S48" i="4"/>
  <c r="T48" i="4"/>
  <c r="U48" i="4"/>
  <c r="W48" i="4"/>
  <c r="K48" i="4" s="1"/>
  <c r="C48" i="4" s="1"/>
  <c r="X48" i="4"/>
  <c r="Y48" i="4"/>
  <c r="Z48" i="4"/>
  <c r="P49" i="4"/>
  <c r="Q49" i="4"/>
  <c r="R49" i="4"/>
  <c r="S49" i="4"/>
  <c r="T49" i="4"/>
  <c r="U49" i="4"/>
  <c r="W49" i="4"/>
  <c r="X49" i="4"/>
  <c r="Y49" i="4"/>
  <c r="Z49" i="4"/>
  <c r="P50" i="4"/>
  <c r="Q50" i="4"/>
  <c r="R50" i="4"/>
  <c r="S50" i="4"/>
  <c r="T50" i="4"/>
  <c r="U50" i="4"/>
  <c r="W50" i="4"/>
  <c r="K50" i="4" s="1"/>
  <c r="C50" i="4" s="1"/>
  <c r="X50" i="4"/>
  <c r="Y50" i="4"/>
  <c r="Z50" i="4"/>
  <c r="P51" i="4"/>
  <c r="Q51" i="4"/>
  <c r="R51" i="4"/>
  <c r="S51" i="4"/>
  <c r="T51" i="4"/>
  <c r="U51" i="4"/>
  <c r="W51" i="4"/>
  <c r="X51" i="4"/>
  <c r="Y51" i="4"/>
  <c r="Z51" i="4"/>
  <c r="P52" i="4"/>
  <c r="Q52" i="4"/>
  <c r="R52" i="4"/>
  <c r="S52" i="4"/>
  <c r="T52" i="4"/>
  <c r="U52" i="4"/>
  <c r="W52" i="4"/>
  <c r="K52" i="4" s="1"/>
  <c r="C52" i="4" s="1"/>
  <c r="X52" i="4"/>
  <c r="Y52" i="4"/>
  <c r="Z52" i="4"/>
  <c r="P53" i="4"/>
  <c r="Q53" i="4"/>
  <c r="R53" i="4"/>
  <c r="S53" i="4"/>
  <c r="T53" i="4"/>
  <c r="U53" i="4"/>
  <c r="W53" i="4"/>
  <c r="X53" i="4"/>
  <c r="Y53" i="4"/>
  <c r="Z53" i="4"/>
  <c r="P54" i="4"/>
  <c r="Q54" i="4"/>
  <c r="R54" i="4"/>
  <c r="S54" i="4"/>
  <c r="T54" i="4"/>
  <c r="U54" i="4"/>
  <c r="W54" i="4"/>
  <c r="K54" i="4" s="1"/>
  <c r="C54" i="4" s="1"/>
  <c r="X54" i="4"/>
  <c r="Y54" i="4"/>
  <c r="Z54" i="4"/>
  <c r="P55" i="4"/>
  <c r="Q55" i="4"/>
  <c r="K18" i="4"/>
  <c r="C18" i="4" s="1"/>
  <c r="K19" i="4"/>
  <c r="C19" i="4" s="1"/>
  <c r="K20" i="4"/>
  <c r="C20" i="4" s="1"/>
  <c r="K21" i="4"/>
  <c r="C21" i="4" s="1"/>
  <c r="K22" i="4"/>
  <c r="C22" i="4" s="1"/>
  <c r="K23" i="4"/>
  <c r="C23" i="4" s="1"/>
  <c r="K24" i="4"/>
  <c r="C24" i="4" s="1"/>
  <c r="K25" i="4"/>
  <c r="C25" i="4" s="1"/>
  <c r="K26" i="4"/>
  <c r="C26" i="4" s="1"/>
  <c r="K27" i="4"/>
  <c r="C27" i="4" s="1"/>
  <c r="K28" i="4"/>
  <c r="C28" i="4" s="1"/>
  <c r="K29" i="4"/>
  <c r="C29" i="4" s="1"/>
  <c r="K30" i="4"/>
  <c r="C30" i="4" s="1"/>
  <c r="K31" i="4"/>
  <c r="C31" i="4" s="1"/>
  <c r="K32" i="4"/>
  <c r="C32" i="4" s="1"/>
  <c r="K33" i="4"/>
  <c r="C33" i="4" s="1"/>
  <c r="K34" i="4"/>
  <c r="C34" i="4" s="1"/>
  <c r="K35" i="4"/>
  <c r="C35" i="4" s="1"/>
  <c r="K36" i="4"/>
  <c r="C36" i="4" s="1"/>
  <c r="K37" i="4"/>
  <c r="C37" i="4" s="1"/>
  <c r="K38" i="4"/>
  <c r="C38" i="4" s="1"/>
  <c r="K39" i="4"/>
  <c r="C39" i="4" s="1"/>
  <c r="K41" i="4"/>
  <c r="C41" i="4" s="1"/>
  <c r="K43" i="4"/>
  <c r="C43" i="4" s="1"/>
  <c r="K45" i="4"/>
  <c r="C45" i="4" s="1"/>
  <c r="K47" i="4"/>
  <c r="C47" i="4" s="1"/>
  <c r="K49" i="4"/>
  <c r="C49" i="4" s="1"/>
  <c r="K51" i="4"/>
  <c r="C51" i="4" s="1"/>
  <c r="K53" i="4"/>
  <c r="C53" i="4" s="1"/>
  <c r="P6" i="4"/>
  <c r="Q6" i="4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83" i="2"/>
  <c r="AV82" i="2"/>
  <c r="AV81" i="2"/>
  <c r="AV80" i="2"/>
  <c r="AV79" i="2"/>
  <c r="AV78" i="2"/>
  <c r="AV77" i="2"/>
  <c r="AV76" i="2"/>
  <c r="AV75" i="2"/>
  <c r="AV74" i="2"/>
  <c r="AV73" i="2"/>
  <c r="AV72" i="2"/>
  <c r="AV71" i="2"/>
  <c r="AV70" i="2"/>
  <c r="AV69" i="2"/>
  <c r="AV68" i="2"/>
  <c r="AV67" i="2"/>
  <c r="AV66" i="2"/>
  <c r="AV65" i="2"/>
  <c r="AV64" i="2"/>
  <c r="AV63" i="2"/>
  <c r="AV62" i="2"/>
  <c r="AV61" i="2"/>
  <c r="AV60" i="2"/>
  <c r="AV59" i="2"/>
  <c r="AV58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AV8" i="2"/>
  <c r="AV7" i="2"/>
  <c r="AV6" i="2"/>
  <c r="AT7" i="2"/>
  <c r="K3" i="9" s="1"/>
  <c r="AT8" i="2"/>
  <c r="K4" i="9" s="1"/>
  <c r="AT9" i="2"/>
  <c r="K5" i="9" s="1"/>
  <c r="AT10" i="2"/>
  <c r="K6" i="9" s="1"/>
  <c r="AT11" i="2"/>
  <c r="K7" i="9" s="1"/>
  <c r="AT12" i="2"/>
  <c r="K8" i="9" s="1"/>
  <c r="AT13" i="2"/>
  <c r="K9" i="9" s="1"/>
  <c r="AT14" i="2"/>
  <c r="K10" i="9" s="1"/>
  <c r="AT15" i="2"/>
  <c r="K11" i="9" s="1"/>
  <c r="AT16" i="2"/>
  <c r="K12" i="9" s="1"/>
  <c r="AT17" i="2"/>
  <c r="K13" i="9" s="1"/>
  <c r="AT18" i="2"/>
  <c r="K14" i="9" s="1"/>
  <c r="AT19" i="2"/>
  <c r="K15" i="9" s="1"/>
  <c r="AT20" i="2"/>
  <c r="K16" i="9" s="1"/>
  <c r="AT21" i="2"/>
  <c r="K17" i="9" s="1"/>
  <c r="AT22" i="2"/>
  <c r="K18" i="9" s="1"/>
  <c r="AT23" i="2"/>
  <c r="K19" i="9" s="1"/>
  <c r="AT24" i="2"/>
  <c r="K20" i="9" s="1"/>
  <c r="AT25" i="2"/>
  <c r="K21" i="9" s="1"/>
  <c r="AT26" i="2"/>
  <c r="K22" i="9" s="1"/>
  <c r="AT27" i="2"/>
  <c r="K23" i="9" s="1"/>
  <c r="AT28" i="2"/>
  <c r="K24" i="9" s="1"/>
  <c r="AT29" i="2"/>
  <c r="K25" i="9" s="1"/>
  <c r="AT30" i="2"/>
  <c r="K26" i="9" s="1"/>
  <c r="AT31" i="2"/>
  <c r="K27" i="9" s="1"/>
  <c r="AT32" i="2"/>
  <c r="K28" i="9" s="1"/>
  <c r="AT33" i="2"/>
  <c r="K29" i="9" s="1"/>
  <c r="AT34" i="2"/>
  <c r="K30" i="9" s="1"/>
  <c r="AT35" i="2"/>
  <c r="K31" i="9" s="1"/>
  <c r="AT36" i="2"/>
  <c r="AT37" i="2"/>
  <c r="K33" i="9" s="1"/>
  <c r="AT38" i="2"/>
  <c r="K34" i="9" s="1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K51" i="9" s="1"/>
  <c r="AT58" i="2"/>
  <c r="K54" i="9" s="1"/>
  <c r="AT59" i="2"/>
  <c r="K55" i="9" s="1"/>
  <c r="AT60" i="2"/>
  <c r="K56" i="9" s="1"/>
  <c r="AT61" i="2"/>
  <c r="K57" i="9" s="1"/>
  <c r="AT62" i="2"/>
  <c r="K58" i="9" s="1"/>
  <c r="AT63" i="2"/>
  <c r="K59" i="9" s="1"/>
  <c r="AT64" i="2"/>
  <c r="K60" i="9" s="1"/>
  <c r="AT65" i="2"/>
  <c r="K61" i="9" s="1"/>
  <c r="AT66" i="2"/>
  <c r="K62" i="9" s="1"/>
  <c r="AT67" i="2"/>
  <c r="K63" i="9" s="1"/>
  <c r="AT68" i="2"/>
  <c r="K64" i="9" s="1"/>
  <c r="AT69" i="2"/>
  <c r="K65" i="9" s="1"/>
  <c r="AT70" i="2"/>
  <c r="K66" i="9" s="1"/>
  <c r="AT71" i="2"/>
  <c r="K67" i="9" s="1"/>
  <c r="AT72" i="2"/>
  <c r="K68" i="9" s="1"/>
  <c r="AT73" i="2"/>
  <c r="K69" i="9" s="1"/>
  <c r="AT74" i="2"/>
  <c r="K70" i="9" s="1"/>
  <c r="AT75" i="2"/>
  <c r="K71" i="9" s="1"/>
  <c r="AT76" i="2"/>
  <c r="K72" i="9" s="1"/>
  <c r="AT77" i="2"/>
  <c r="K73" i="9" s="1"/>
  <c r="AT78" i="2"/>
  <c r="K74" i="9" s="1"/>
  <c r="AT79" i="2"/>
  <c r="K75" i="9" s="1"/>
  <c r="AT80" i="2"/>
  <c r="K76" i="9" s="1"/>
  <c r="AT81" i="2"/>
  <c r="AT82" i="2"/>
  <c r="AT83" i="2"/>
  <c r="AT84" i="2"/>
  <c r="AT85" i="2"/>
  <c r="AT86" i="2"/>
  <c r="AT87" i="2"/>
  <c r="AT88" i="2"/>
  <c r="AT89" i="2"/>
  <c r="AT90" i="2"/>
  <c r="AT91" i="2"/>
  <c r="AT92" i="2"/>
  <c r="AT93" i="2"/>
  <c r="AT94" i="2"/>
  <c r="AT95" i="2"/>
  <c r="AT96" i="2"/>
  <c r="AT97" i="2"/>
  <c r="AT98" i="2"/>
  <c r="AT99" i="2"/>
  <c r="AT100" i="2"/>
  <c r="AT101" i="2"/>
  <c r="AT102" i="2"/>
  <c r="AT103" i="2"/>
  <c r="AT104" i="2"/>
  <c r="AT105" i="2"/>
  <c r="AT106" i="2"/>
  <c r="AT107" i="2"/>
  <c r="K103" i="9" s="1"/>
  <c r="AT6" i="2"/>
  <c r="K2" i="9" s="1"/>
  <c r="AK83" i="2"/>
  <c r="AS83" i="2"/>
  <c r="AK84" i="2"/>
  <c r="AS84" i="2"/>
  <c r="AK85" i="2"/>
  <c r="AS85" i="2"/>
  <c r="AK86" i="2"/>
  <c r="AS86" i="2"/>
  <c r="AK87" i="2"/>
  <c r="AS87" i="2"/>
  <c r="AK88" i="2"/>
  <c r="AS88" i="2"/>
  <c r="AK89" i="2"/>
  <c r="AS89" i="2"/>
  <c r="AK90" i="2"/>
  <c r="AS90" i="2"/>
  <c r="AK91" i="2"/>
  <c r="AS91" i="2"/>
  <c r="AK92" i="2"/>
  <c r="AS92" i="2"/>
  <c r="AK93" i="2"/>
  <c r="AS93" i="2"/>
  <c r="AK94" i="2"/>
  <c r="AS94" i="2"/>
  <c r="AK95" i="2"/>
  <c r="AS95" i="2"/>
  <c r="AK96" i="2"/>
  <c r="AS96" i="2"/>
  <c r="AK97" i="2"/>
  <c r="AS97" i="2"/>
  <c r="AK98" i="2"/>
  <c r="AS98" i="2"/>
  <c r="AK99" i="2"/>
  <c r="AS99" i="2"/>
  <c r="AK100" i="2"/>
  <c r="AS100" i="2"/>
  <c r="AK101" i="2"/>
  <c r="AS101" i="2"/>
  <c r="AK102" i="2"/>
  <c r="AS102" i="2"/>
  <c r="AK103" i="2"/>
  <c r="AS103" i="2"/>
  <c r="AK104" i="2"/>
  <c r="AS104" i="2"/>
  <c r="AK105" i="2"/>
  <c r="AS105" i="2"/>
  <c r="AK50" i="2"/>
  <c r="AS50" i="2"/>
  <c r="AK51" i="2"/>
  <c r="AS51" i="2"/>
  <c r="AK52" i="2"/>
  <c r="AS52" i="2"/>
  <c r="AK53" i="2"/>
  <c r="AS53" i="2"/>
  <c r="AK28" i="2"/>
  <c r="AL28" i="2" s="1"/>
  <c r="AS28" i="2"/>
  <c r="AK29" i="2"/>
  <c r="AL29" i="2" s="1"/>
  <c r="AS29" i="2"/>
  <c r="AK30" i="2"/>
  <c r="AL30" i="2" s="1"/>
  <c r="AS30" i="2"/>
  <c r="AK31" i="2"/>
  <c r="AL31" i="2" s="1"/>
  <c r="AS31" i="2"/>
  <c r="AK32" i="2"/>
  <c r="AL32" i="2" s="1"/>
  <c r="AS32" i="2"/>
  <c r="AK33" i="2"/>
  <c r="AL33" i="2" s="1"/>
  <c r="AS33" i="2"/>
  <c r="AK34" i="2"/>
  <c r="AL34" i="2" s="1"/>
  <c r="AS34" i="2"/>
  <c r="AK35" i="2"/>
  <c r="AL35" i="2" s="1"/>
  <c r="AS35" i="2"/>
  <c r="AK36" i="2"/>
  <c r="AL36" i="2" s="1"/>
  <c r="AS36" i="2"/>
  <c r="AK37" i="2"/>
  <c r="AL37" i="2" s="1"/>
  <c r="AS37" i="2"/>
  <c r="AK38" i="2"/>
  <c r="AL38" i="2" s="1"/>
  <c r="AS38" i="2"/>
  <c r="AK39" i="2"/>
  <c r="AS39" i="2"/>
  <c r="AK40" i="2"/>
  <c r="AS40" i="2"/>
  <c r="AK41" i="2"/>
  <c r="AS41" i="2"/>
  <c r="AK42" i="2"/>
  <c r="AS42" i="2"/>
  <c r="AK43" i="2"/>
  <c r="AS43" i="2"/>
  <c r="AK44" i="2"/>
  <c r="AS44" i="2"/>
  <c r="AK45" i="2"/>
  <c r="AS45" i="2"/>
  <c r="AK46" i="2"/>
  <c r="AS46" i="2"/>
  <c r="AK47" i="2"/>
  <c r="AS47" i="2"/>
  <c r="AK48" i="2"/>
  <c r="AS48" i="2"/>
  <c r="AK49" i="2"/>
  <c r="AS49" i="2"/>
  <c r="T6" i="2"/>
  <c r="U6" i="2"/>
  <c r="T7" i="2"/>
  <c r="U7" i="2"/>
  <c r="T8" i="2"/>
  <c r="U8" i="2"/>
  <c r="T9" i="2"/>
  <c r="U9" i="2"/>
  <c r="T10" i="2"/>
  <c r="U10" i="2"/>
  <c r="T11" i="2"/>
  <c r="U11" i="2"/>
  <c r="T12" i="2"/>
  <c r="U12" i="2"/>
  <c r="T13" i="2"/>
  <c r="U13" i="2"/>
  <c r="T14" i="2"/>
  <c r="U14" i="2"/>
  <c r="T15" i="2"/>
  <c r="U15" i="2"/>
  <c r="T16" i="2"/>
  <c r="U16" i="2"/>
  <c r="T17" i="2"/>
  <c r="V17" i="2" s="1"/>
  <c r="U17" i="2"/>
  <c r="T18" i="2"/>
  <c r="U18" i="2"/>
  <c r="T19" i="2"/>
  <c r="U19" i="2"/>
  <c r="T20" i="2"/>
  <c r="U20" i="2"/>
  <c r="T21" i="2"/>
  <c r="V21" i="2" s="1"/>
  <c r="U21" i="2"/>
  <c r="T22" i="2"/>
  <c r="U22" i="2"/>
  <c r="T23" i="2"/>
  <c r="U23" i="2"/>
  <c r="T24" i="2"/>
  <c r="U24" i="2"/>
  <c r="T25" i="2"/>
  <c r="V25" i="2" s="1"/>
  <c r="U25" i="2"/>
  <c r="T26" i="2"/>
  <c r="U26" i="2"/>
  <c r="T27" i="2"/>
  <c r="U27" i="2"/>
  <c r="T28" i="2"/>
  <c r="U28" i="2"/>
  <c r="T29" i="2"/>
  <c r="U29" i="2"/>
  <c r="T30" i="2"/>
  <c r="U30" i="2"/>
  <c r="T31" i="2"/>
  <c r="U31" i="2"/>
  <c r="T32" i="2"/>
  <c r="U32" i="2"/>
  <c r="T33" i="2"/>
  <c r="V33" i="2" s="1"/>
  <c r="U33" i="2"/>
  <c r="T34" i="2"/>
  <c r="U34" i="2"/>
  <c r="T35" i="2"/>
  <c r="U35" i="2"/>
  <c r="T36" i="2"/>
  <c r="U36" i="2"/>
  <c r="T37" i="2"/>
  <c r="V37" i="2" s="1"/>
  <c r="U37" i="2"/>
  <c r="T38" i="2"/>
  <c r="U38" i="2"/>
  <c r="T39" i="2"/>
  <c r="U39" i="2"/>
  <c r="T40" i="2"/>
  <c r="U40" i="2"/>
  <c r="T41" i="2"/>
  <c r="V41" i="2" s="1"/>
  <c r="U41" i="2"/>
  <c r="T42" i="2"/>
  <c r="U42" i="2"/>
  <c r="T43" i="2"/>
  <c r="U43" i="2"/>
  <c r="T44" i="2"/>
  <c r="U44" i="2"/>
  <c r="T45" i="2"/>
  <c r="V45" i="2" s="1"/>
  <c r="U45" i="2"/>
  <c r="T46" i="2"/>
  <c r="U46" i="2"/>
  <c r="T47" i="2"/>
  <c r="U47" i="2"/>
  <c r="T48" i="2"/>
  <c r="U48" i="2"/>
  <c r="T49" i="2"/>
  <c r="V49" i="2" s="1"/>
  <c r="U49" i="2"/>
  <c r="T50" i="2"/>
  <c r="U50" i="2"/>
  <c r="T51" i="2"/>
  <c r="U51" i="2"/>
  <c r="T52" i="2"/>
  <c r="U52" i="2"/>
  <c r="T53" i="2"/>
  <c r="V53" i="2" s="1"/>
  <c r="U53" i="2"/>
  <c r="T54" i="2"/>
  <c r="U54" i="2"/>
  <c r="T55" i="2"/>
  <c r="U55" i="2"/>
  <c r="T58" i="2"/>
  <c r="U58" i="2"/>
  <c r="T59" i="2"/>
  <c r="U59" i="2"/>
  <c r="T60" i="2"/>
  <c r="U60" i="2"/>
  <c r="T61" i="2"/>
  <c r="U61" i="2"/>
  <c r="T62" i="2"/>
  <c r="U62" i="2"/>
  <c r="T63" i="2"/>
  <c r="U63" i="2"/>
  <c r="T64" i="2"/>
  <c r="U64" i="2"/>
  <c r="T65" i="2"/>
  <c r="U65" i="2"/>
  <c r="T66" i="2"/>
  <c r="U66" i="2"/>
  <c r="T67" i="2"/>
  <c r="U67" i="2"/>
  <c r="T68" i="2"/>
  <c r="U68" i="2"/>
  <c r="T69" i="2"/>
  <c r="U69" i="2"/>
  <c r="T70" i="2"/>
  <c r="U70" i="2"/>
  <c r="T71" i="2"/>
  <c r="U71" i="2"/>
  <c r="T72" i="2"/>
  <c r="U72" i="2"/>
  <c r="T73" i="2"/>
  <c r="U73" i="2"/>
  <c r="T74" i="2"/>
  <c r="U74" i="2"/>
  <c r="T75" i="2"/>
  <c r="V75" i="2" s="1"/>
  <c r="U75" i="2"/>
  <c r="T76" i="2"/>
  <c r="U76" i="2"/>
  <c r="T77" i="2"/>
  <c r="U77" i="2"/>
  <c r="T78" i="2"/>
  <c r="U78" i="2"/>
  <c r="T79" i="2"/>
  <c r="V79" i="2" s="1"/>
  <c r="U79" i="2"/>
  <c r="T80" i="2"/>
  <c r="U80" i="2"/>
  <c r="T81" i="2"/>
  <c r="U81" i="2"/>
  <c r="T82" i="2"/>
  <c r="U82" i="2"/>
  <c r="T83" i="2"/>
  <c r="V83" i="2" s="1"/>
  <c r="U83" i="2"/>
  <c r="T84" i="2"/>
  <c r="U84" i="2"/>
  <c r="T85" i="2"/>
  <c r="U85" i="2"/>
  <c r="T86" i="2"/>
  <c r="U86" i="2"/>
  <c r="T87" i="2"/>
  <c r="V87" i="2" s="1"/>
  <c r="U87" i="2"/>
  <c r="T88" i="2"/>
  <c r="U88" i="2"/>
  <c r="T89" i="2"/>
  <c r="U89" i="2"/>
  <c r="T90" i="2"/>
  <c r="U90" i="2"/>
  <c r="T91" i="2"/>
  <c r="V91" i="2" s="1"/>
  <c r="U91" i="2"/>
  <c r="T92" i="2"/>
  <c r="U92" i="2"/>
  <c r="T93" i="2"/>
  <c r="U93" i="2"/>
  <c r="T94" i="2"/>
  <c r="U94" i="2"/>
  <c r="T95" i="2"/>
  <c r="V95" i="2" s="1"/>
  <c r="U95" i="2"/>
  <c r="T96" i="2"/>
  <c r="U96" i="2"/>
  <c r="T97" i="2"/>
  <c r="U97" i="2"/>
  <c r="T98" i="2"/>
  <c r="U98" i="2"/>
  <c r="T99" i="2"/>
  <c r="V99" i="2" s="1"/>
  <c r="U99" i="2"/>
  <c r="T100" i="2"/>
  <c r="U100" i="2"/>
  <c r="T101" i="2"/>
  <c r="U101" i="2"/>
  <c r="T102" i="2"/>
  <c r="U102" i="2"/>
  <c r="T103" i="2"/>
  <c r="V103" i="2" s="1"/>
  <c r="U103" i="2"/>
  <c r="T104" i="2"/>
  <c r="U104" i="2"/>
  <c r="T105" i="2"/>
  <c r="U105" i="2"/>
  <c r="T106" i="2"/>
  <c r="U106" i="2"/>
  <c r="T107" i="2"/>
  <c r="V107" i="2" s="1"/>
  <c r="U107" i="2"/>
  <c r="AK80" i="2"/>
  <c r="AL80" i="2" s="1"/>
  <c r="AK81" i="2"/>
  <c r="AK82" i="2"/>
  <c r="AK106" i="2"/>
  <c r="AK54" i="2"/>
  <c r="AK55" i="2"/>
  <c r="Q92" i="2"/>
  <c r="W92" i="2"/>
  <c r="AP92" i="2"/>
  <c r="Q93" i="2"/>
  <c r="W93" i="2"/>
  <c r="AP93" i="2"/>
  <c r="Q94" i="2"/>
  <c r="W94" i="2"/>
  <c r="AP94" i="2"/>
  <c r="Q95" i="2"/>
  <c r="W95" i="2"/>
  <c r="AP95" i="2"/>
  <c r="Q96" i="2"/>
  <c r="W96" i="2"/>
  <c r="AP96" i="2"/>
  <c r="Q97" i="2"/>
  <c r="W97" i="2"/>
  <c r="AP97" i="2"/>
  <c r="Q98" i="2"/>
  <c r="W98" i="2"/>
  <c r="AP98" i="2"/>
  <c r="Q99" i="2"/>
  <c r="W99" i="2"/>
  <c r="AP99" i="2"/>
  <c r="Q100" i="2"/>
  <c r="W100" i="2"/>
  <c r="AP100" i="2"/>
  <c r="Q101" i="2"/>
  <c r="W101" i="2"/>
  <c r="AP101" i="2"/>
  <c r="Q102" i="2"/>
  <c r="W102" i="2"/>
  <c r="AP102" i="2"/>
  <c r="Q103" i="2"/>
  <c r="W103" i="2"/>
  <c r="AP103" i="2"/>
  <c r="Q104" i="2"/>
  <c r="W104" i="2"/>
  <c r="AP104" i="2"/>
  <c r="A105" i="2"/>
  <c r="Q105" i="2"/>
  <c r="W105" i="2"/>
  <c r="AP105" i="2"/>
  <c r="A106" i="2"/>
  <c r="Q106" i="2"/>
  <c r="W106" i="2"/>
  <c r="AP106" i="2"/>
  <c r="AS106" i="2"/>
  <c r="A107" i="2"/>
  <c r="W107" i="2"/>
  <c r="AK107" i="2"/>
  <c r="AP107" i="2"/>
  <c r="D103" i="9" s="1"/>
  <c r="AS107" i="2"/>
  <c r="A41" i="2"/>
  <c r="W41" i="2"/>
  <c r="AP41" i="2"/>
  <c r="A42" i="2"/>
  <c r="W42" i="2"/>
  <c r="AP42" i="2"/>
  <c r="A43" i="2"/>
  <c r="W43" i="2"/>
  <c r="AP43" i="2"/>
  <c r="A44" i="2"/>
  <c r="W44" i="2"/>
  <c r="AP44" i="2"/>
  <c r="A45" i="2"/>
  <c r="W45" i="2"/>
  <c r="AP45" i="2"/>
  <c r="A46" i="2"/>
  <c r="W46" i="2"/>
  <c r="AP46" i="2"/>
  <c r="A47" i="2"/>
  <c r="W47" i="2"/>
  <c r="AP47" i="2"/>
  <c r="A48" i="2"/>
  <c r="W48" i="2"/>
  <c r="AP48" i="2"/>
  <c r="A49" i="2"/>
  <c r="W49" i="2"/>
  <c r="AP49" i="2"/>
  <c r="A50" i="2"/>
  <c r="W50" i="2"/>
  <c r="AP50" i="2"/>
  <c r="A51" i="2"/>
  <c r="W51" i="2"/>
  <c r="AP51" i="2"/>
  <c r="A52" i="2"/>
  <c r="W52" i="2"/>
  <c r="AP52" i="2"/>
  <c r="A53" i="2"/>
  <c r="W53" i="2"/>
  <c r="AP53" i="2"/>
  <c r="A54" i="2"/>
  <c r="W54" i="2"/>
  <c r="AP54" i="2"/>
  <c r="AS54" i="2"/>
  <c r="W90" i="2"/>
  <c r="Q90" i="2"/>
  <c r="AP90" i="2"/>
  <c r="W91" i="2"/>
  <c r="Q91" i="2"/>
  <c r="AP91" i="2"/>
  <c r="AS55" i="2"/>
  <c r="W39" i="2"/>
  <c r="AP39" i="2"/>
  <c r="W40" i="2"/>
  <c r="AP40" i="2"/>
  <c r="Q88" i="2"/>
  <c r="Q89" i="2"/>
  <c r="A39" i="2"/>
  <c r="A40" i="2"/>
  <c r="AK59" i="2"/>
  <c r="AK60" i="2"/>
  <c r="AK61" i="2"/>
  <c r="AK62" i="2"/>
  <c r="AL62" i="2" s="1"/>
  <c r="AK63" i="2"/>
  <c r="AL63" i="2" s="1"/>
  <c r="AK64" i="2"/>
  <c r="AL64" i="2" s="1"/>
  <c r="AK65" i="2"/>
  <c r="AL65" i="2" s="1"/>
  <c r="AK66" i="2"/>
  <c r="AL66" i="2" s="1"/>
  <c r="AK67" i="2"/>
  <c r="AL67" i="2" s="1"/>
  <c r="AK68" i="2"/>
  <c r="AL68" i="2" s="1"/>
  <c r="AK69" i="2"/>
  <c r="AL69" i="2" s="1"/>
  <c r="AK70" i="2"/>
  <c r="AL70" i="2" s="1"/>
  <c r="AK71" i="2"/>
  <c r="AL71" i="2" s="1"/>
  <c r="AK72" i="2"/>
  <c r="AL72" i="2" s="1"/>
  <c r="AK73" i="2"/>
  <c r="AL73" i="2" s="1"/>
  <c r="AK74" i="2"/>
  <c r="AL74" i="2" s="1"/>
  <c r="AK75" i="2"/>
  <c r="AL75" i="2" s="1"/>
  <c r="AK76" i="2"/>
  <c r="AL76" i="2" s="1"/>
  <c r="AK77" i="2"/>
  <c r="AL77" i="2" s="1"/>
  <c r="AK78" i="2"/>
  <c r="AL78" i="2" s="1"/>
  <c r="AK79" i="2"/>
  <c r="AL79" i="2" s="1"/>
  <c r="AK7" i="2"/>
  <c r="AK8" i="2"/>
  <c r="AK9" i="2"/>
  <c r="AK10" i="2"/>
  <c r="AL10" i="2" s="1"/>
  <c r="AK11" i="2"/>
  <c r="AL11" i="2" s="1"/>
  <c r="AK12" i="2"/>
  <c r="AL12" i="2" s="1"/>
  <c r="AK13" i="2"/>
  <c r="AL13" i="2" s="1"/>
  <c r="AK14" i="2"/>
  <c r="AL14" i="2" s="1"/>
  <c r="AK15" i="2"/>
  <c r="AL15" i="2" s="1"/>
  <c r="AK16" i="2"/>
  <c r="AL16" i="2" s="1"/>
  <c r="AK17" i="2"/>
  <c r="AL17" i="2" s="1"/>
  <c r="AK18" i="2"/>
  <c r="AL18" i="2" s="1"/>
  <c r="AK19" i="2"/>
  <c r="AL19" i="2" s="1"/>
  <c r="AK20" i="2"/>
  <c r="AL20" i="2" s="1"/>
  <c r="AK21" i="2"/>
  <c r="AL21" i="2" s="1"/>
  <c r="AK22" i="2"/>
  <c r="AL22" i="2" s="1"/>
  <c r="AK23" i="2"/>
  <c r="AL23" i="2" s="1"/>
  <c r="AK24" i="2"/>
  <c r="AL24" i="2" s="1"/>
  <c r="AK25" i="2"/>
  <c r="AL25" i="2" s="1"/>
  <c r="AK26" i="2"/>
  <c r="AL26" i="2" s="1"/>
  <c r="AK27" i="2"/>
  <c r="AL27" i="2" s="1"/>
  <c r="AK58" i="2"/>
  <c r="AK6" i="2"/>
  <c r="E3" i="7"/>
  <c r="F6" i="9"/>
  <c r="F7" i="9"/>
  <c r="Q87" i="2"/>
  <c r="Q86" i="2"/>
  <c r="Q69" i="2"/>
  <c r="Q70" i="2"/>
  <c r="Q62" i="2"/>
  <c r="Q63" i="2"/>
  <c r="Q58" i="2"/>
  <c r="S58" i="2" s="1"/>
  <c r="B58" i="2" s="1"/>
  <c r="Q59" i="2"/>
  <c r="S59" i="2" s="1"/>
  <c r="B59" i="2" s="1"/>
  <c r="Q64" i="2"/>
  <c r="Q60" i="2"/>
  <c r="S60" i="2" s="1"/>
  <c r="B60" i="2" s="1"/>
  <c r="Q61" i="2"/>
  <c r="S61" i="2" s="1"/>
  <c r="B61" i="2" s="1"/>
  <c r="G3" i="7"/>
  <c r="F3" i="7"/>
  <c r="D3" i="7"/>
  <c r="C3" i="7"/>
  <c r="AS7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58" i="2"/>
  <c r="AS59" i="2"/>
  <c r="AS60" i="2"/>
  <c r="AS61" i="2"/>
  <c r="AS62" i="2"/>
  <c r="AS63" i="2"/>
  <c r="AS64" i="2"/>
  <c r="AS65" i="2"/>
  <c r="AS66" i="2"/>
  <c r="AS67" i="2"/>
  <c r="AS68" i="2"/>
  <c r="AS69" i="2"/>
  <c r="AS70" i="2"/>
  <c r="AS71" i="2"/>
  <c r="AS72" i="2"/>
  <c r="AS73" i="2"/>
  <c r="AS74" i="2"/>
  <c r="AS75" i="2"/>
  <c r="AS76" i="2"/>
  <c r="AS77" i="2"/>
  <c r="AS78" i="2"/>
  <c r="AS79" i="2"/>
  <c r="AS80" i="2"/>
  <c r="AS81" i="2"/>
  <c r="AS82" i="2"/>
  <c r="AP7" i="2"/>
  <c r="D3" i="9" s="1"/>
  <c r="AP8" i="2"/>
  <c r="D4" i="9" s="1"/>
  <c r="AP9" i="2"/>
  <c r="D5" i="9" s="1"/>
  <c r="AP10" i="2"/>
  <c r="D6" i="9" s="1"/>
  <c r="AP11" i="2"/>
  <c r="D7" i="9" s="1"/>
  <c r="AP12" i="2"/>
  <c r="D8" i="9" s="1"/>
  <c r="AP13" i="2"/>
  <c r="D9" i="9" s="1"/>
  <c r="AP14" i="2"/>
  <c r="D10" i="9" s="1"/>
  <c r="AP15" i="2"/>
  <c r="D11" i="9" s="1"/>
  <c r="AP16" i="2"/>
  <c r="D12" i="9" s="1"/>
  <c r="AP17" i="2"/>
  <c r="D13" i="9" s="1"/>
  <c r="AP18" i="2"/>
  <c r="D14" i="9" s="1"/>
  <c r="AP19" i="2"/>
  <c r="D15" i="9" s="1"/>
  <c r="AP20" i="2"/>
  <c r="D16" i="9" s="1"/>
  <c r="AP21" i="2"/>
  <c r="D17" i="9" s="1"/>
  <c r="AP22" i="2"/>
  <c r="D18" i="9" s="1"/>
  <c r="AP23" i="2"/>
  <c r="D19" i="9" s="1"/>
  <c r="AP24" i="2"/>
  <c r="D20" i="9" s="1"/>
  <c r="AP58" i="2"/>
  <c r="D54" i="9" s="1"/>
  <c r="AP59" i="2"/>
  <c r="D55" i="9" s="1"/>
  <c r="AP60" i="2"/>
  <c r="D56" i="9" s="1"/>
  <c r="AP61" i="2"/>
  <c r="D57" i="9" s="1"/>
  <c r="AP62" i="2"/>
  <c r="D58" i="9" s="1"/>
  <c r="AP63" i="2"/>
  <c r="D59" i="9" s="1"/>
  <c r="AP64" i="2"/>
  <c r="D60" i="9" s="1"/>
  <c r="AP65" i="2"/>
  <c r="D61" i="9" s="1"/>
  <c r="Q65" i="2"/>
  <c r="AP66" i="2"/>
  <c r="D62" i="9" s="1"/>
  <c r="Q66" i="2"/>
  <c r="AP67" i="2"/>
  <c r="D63" i="9" s="1"/>
  <c r="Q67" i="2"/>
  <c r="AP68" i="2"/>
  <c r="D64" i="9" s="1"/>
  <c r="Q68" i="2"/>
  <c r="AP69" i="2"/>
  <c r="D65" i="9" s="1"/>
  <c r="AP70" i="2"/>
  <c r="D66" i="9" s="1"/>
  <c r="AP71" i="2"/>
  <c r="D67" i="9" s="1"/>
  <c r="Q71" i="2"/>
  <c r="AP72" i="2"/>
  <c r="D68" i="9" s="1"/>
  <c r="Q72" i="2"/>
  <c r="AP73" i="2"/>
  <c r="D69" i="9" s="1"/>
  <c r="Q73" i="2"/>
  <c r="AP74" i="2"/>
  <c r="D70" i="9" s="1"/>
  <c r="Q74" i="2"/>
  <c r="Q75" i="2"/>
  <c r="Q76" i="2"/>
  <c r="Q77" i="2"/>
  <c r="Q78" i="2"/>
  <c r="Q79" i="2"/>
  <c r="Q80" i="2"/>
  <c r="Q81" i="2"/>
  <c r="Q82" i="2"/>
  <c r="Q83" i="2"/>
  <c r="Q84" i="2"/>
  <c r="Q85" i="2"/>
  <c r="AP6" i="2"/>
  <c r="D2" i="9" s="1"/>
  <c r="A1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C3" i="4"/>
  <c r="A1" i="2"/>
  <c r="D3" i="2"/>
  <c r="W89" i="2"/>
  <c r="W88" i="2"/>
  <c r="W87" i="2"/>
  <c r="W86" i="2"/>
  <c r="W85" i="2"/>
  <c r="W84" i="2"/>
  <c r="W83" i="2"/>
  <c r="W82" i="2"/>
  <c r="W81" i="2"/>
  <c r="W80" i="2"/>
  <c r="W79" i="2"/>
  <c r="W78" i="2"/>
  <c r="W77" i="2"/>
  <c r="W76" i="2"/>
  <c r="W75" i="2"/>
  <c r="W74" i="2"/>
  <c r="W73" i="2"/>
  <c r="W72" i="2"/>
  <c r="W71" i="2"/>
  <c r="W70" i="2"/>
  <c r="W69" i="2"/>
  <c r="W68" i="2"/>
  <c r="W67" i="2"/>
  <c r="W66" i="2"/>
  <c r="W65" i="2"/>
  <c r="W64" i="2"/>
  <c r="W63" i="2"/>
  <c r="W62" i="2"/>
  <c r="W61" i="2"/>
  <c r="W60" i="2"/>
  <c r="W59" i="2"/>
  <c r="W58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55" i="2"/>
  <c r="W6" i="2"/>
  <c r="A58" i="2"/>
  <c r="A59" i="2" s="1"/>
  <c r="A60" i="2" s="1"/>
  <c r="A61" i="2" s="1"/>
  <c r="A62" i="2"/>
  <c r="A63" i="2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6" i="2"/>
  <c r="A7" i="2" s="1"/>
  <c r="A8" i="2" s="1"/>
  <c r="A9" i="2" s="1"/>
  <c r="A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/>
  <c r="A37" i="2" s="1"/>
  <c r="A38" i="2" s="1"/>
  <c r="A55" i="2"/>
  <c r="AP25" i="2"/>
  <c r="D21" i="9" s="1"/>
  <c r="AP26" i="2"/>
  <c r="D22" i="9" s="1"/>
  <c r="AP27" i="2"/>
  <c r="D23" i="9" s="1"/>
  <c r="AP28" i="2"/>
  <c r="D24" i="9" s="1"/>
  <c r="AP29" i="2"/>
  <c r="D25" i="9" s="1"/>
  <c r="AP30" i="2"/>
  <c r="D26" i="9" s="1"/>
  <c r="AP31" i="2"/>
  <c r="D27" i="9" s="1"/>
  <c r="AP32" i="2"/>
  <c r="D28" i="9" s="1"/>
  <c r="AP33" i="2"/>
  <c r="D29" i="9" s="1"/>
  <c r="AP34" i="2"/>
  <c r="D30" i="9" s="1"/>
  <c r="AP35" i="2"/>
  <c r="D31" i="9" s="1"/>
  <c r="AP36" i="2"/>
  <c r="D32" i="9" s="1"/>
  <c r="AP37" i="2"/>
  <c r="D33" i="9" s="1"/>
  <c r="AP38" i="2"/>
  <c r="D34" i="9" s="1"/>
  <c r="AP55" i="2"/>
  <c r="D51" i="9" s="1"/>
  <c r="AP75" i="2"/>
  <c r="D71" i="9" s="1"/>
  <c r="AP76" i="2"/>
  <c r="D72" i="9" s="1"/>
  <c r="AP77" i="2"/>
  <c r="D73" i="9" s="1"/>
  <c r="AP78" i="2"/>
  <c r="D74" i="9" s="1"/>
  <c r="AP79" i="2"/>
  <c r="D75" i="9" s="1"/>
  <c r="AP80" i="2"/>
  <c r="D76" i="9" s="1"/>
  <c r="AP81" i="2"/>
  <c r="AP82" i="2"/>
  <c r="AP83" i="2"/>
  <c r="AP84" i="2"/>
  <c r="AP85" i="2"/>
  <c r="AP86" i="2"/>
  <c r="AP87" i="2"/>
  <c r="AP88" i="2"/>
  <c r="AP89" i="2"/>
  <c r="V34" i="2"/>
  <c r="V44" i="2"/>
  <c r="B3" i="7"/>
  <c r="V80" i="2"/>
  <c r="V47" i="2"/>
  <c r="V38" i="2"/>
  <c r="V94" i="2"/>
  <c r="V82" i="2" l="1"/>
  <c r="V48" i="2"/>
  <c r="V36" i="2"/>
  <c r="V105" i="2"/>
  <c r="V101" i="2"/>
  <c r="V97" i="2"/>
  <c r="V93" i="2"/>
  <c r="V89" i="2"/>
  <c r="V85" i="2"/>
  <c r="V81" i="2"/>
  <c r="V73" i="2"/>
  <c r="V65" i="2"/>
  <c r="V61" i="2"/>
  <c r="V55" i="2"/>
  <c r="V51" i="2"/>
  <c r="V43" i="2"/>
  <c r="V39" i="2"/>
  <c r="V35" i="2"/>
  <c r="V31" i="2"/>
  <c r="V23" i="2"/>
  <c r="V11" i="2"/>
  <c r="V22" i="2"/>
  <c r="V106" i="2"/>
  <c r="V102" i="2"/>
  <c r="V98" i="2"/>
  <c r="V90" i="2"/>
  <c r="V86" i="2"/>
  <c r="V74" i="2"/>
  <c r="V70" i="2"/>
  <c r="V66" i="2"/>
  <c r="V62" i="2"/>
  <c r="V58" i="2"/>
  <c r="V52" i="2"/>
  <c r="V104" i="2"/>
  <c r="V100" i="2"/>
  <c r="V96" i="2"/>
  <c r="V92" i="2"/>
  <c r="V88" i="2"/>
  <c r="V84" i="2"/>
  <c r="V76" i="2"/>
  <c r="V72" i="2"/>
  <c r="V68" i="2"/>
  <c r="V64" i="2"/>
  <c r="V60" i="2"/>
  <c r="V54" i="2"/>
  <c r="V50" i="2"/>
  <c r="V46" i="2"/>
  <c r="V42" i="2"/>
  <c r="V40" i="2"/>
  <c r="V32" i="2"/>
  <c r="V30" i="2"/>
  <c r="V26" i="2"/>
  <c r="V24" i="2"/>
  <c r="V20" i="2"/>
  <c r="V18" i="2"/>
  <c r="V16" i="2"/>
  <c r="V12" i="2"/>
  <c r="V6" i="2"/>
  <c r="K17" i="4"/>
  <c r="C17" i="4" s="1"/>
  <c r="AM37" i="2"/>
  <c r="L33" i="9" s="1"/>
  <c r="C33" i="9"/>
  <c r="AD55" i="1" s="1"/>
  <c r="AM38" i="2"/>
  <c r="L34" i="9" s="1"/>
  <c r="C34" i="9"/>
  <c r="AD56" i="1" s="1"/>
  <c r="AM36" i="2"/>
  <c r="L32" i="9" s="1"/>
  <c r="C32" i="9"/>
  <c r="AD54" i="1" s="1"/>
  <c r="V78" i="2"/>
  <c r="V28" i="2"/>
  <c r="V27" i="2"/>
  <c r="V9" i="2"/>
  <c r="S80" i="2"/>
  <c r="B80" i="2" s="1"/>
  <c r="F76" i="9"/>
  <c r="S73" i="2"/>
  <c r="B73" i="2" s="1"/>
  <c r="F69" i="9"/>
  <c r="S68" i="2"/>
  <c r="B68" i="2" s="1"/>
  <c r="F64" i="9"/>
  <c r="AM26" i="2"/>
  <c r="L22" i="9" s="1"/>
  <c r="C22" i="9"/>
  <c r="AD39" i="1" s="1"/>
  <c r="AM18" i="2"/>
  <c r="L14" i="9" s="1"/>
  <c r="C14" i="9"/>
  <c r="AD25" i="1" s="1"/>
  <c r="AM10" i="2"/>
  <c r="L6" i="9" s="1"/>
  <c r="C6" i="9"/>
  <c r="AD17" i="1" s="1"/>
  <c r="AM75" i="2"/>
  <c r="L71" i="9" s="1"/>
  <c r="C71" i="9"/>
  <c r="AD93" i="1" s="1"/>
  <c r="AM67" i="2"/>
  <c r="L63" i="9" s="1"/>
  <c r="C63" i="9"/>
  <c r="AD85" i="1" s="1"/>
  <c r="AM29" i="2"/>
  <c r="L25" i="9" s="1"/>
  <c r="C25" i="9"/>
  <c r="AD44" i="1" s="1"/>
  <c r="S75" i="2"/>
  <c r="B75" i="2" s="1"/>
  <c r="F71" i="9"/>
  <c r="AM25" i="2"/>
  <c r="L21" i="9" s="1"/>
  <c r="C21" i="9"/>
  <c r="AM17" i="2"/>
  <c r="L13" i="9" s="1"/>
  <c r="C13" i="9"/>
  <c r="AD24" i="1" s="1"/>
  <c r="AM78" i="2"/>
  <c r="L74" i="9" s="1"/>
  <c r="C74" i="9"/>
  <c r="AD96" i="1" s="1"/>
  <c r="AM70" i="2"/>
  <c r="L66" i="9" s="1"/>
  <c r="C66" i="9"/>
  <c r="AD88" i="1" s="1"/>
  <c r="AM62" i="2"/>
  <c r="L58" i="9" s="1"/>
  <c r="C58" i="9"/>
  <c r="AD80" i="1" s="1"/>
  <c r="AM30" i="2"/>
  <c r="L26" i="9" s="1"/>
  <c r="C26" i="9"/>
  <c r="AD45" i="1" s="1"/>
  <c r="AM28" i="2"/>
  <c r="L24" i="9" s="1"/>
  <c r="C24" i="9"/>
  <c r="AD42" i="1" s="1"/>
  <c r="S76" i="2"/>
  <c r="B76" i="2" s="1"/>
  <c r="F72" i="9"/>
  <c r="S71" i="2"/>
  <c r="B71" i="2" s="1"/>
  <c r="F67" i="9"/>
  <c r="S66" i="2"/>
  <c r="B66" i="2" s="1"/>
  <c r="F62" i="9"/>
  <c r="S63" i="2"/>
  <c r="B63" i="2" s="1"/>
  <c r="F59" i="9"/>
  <c r="AM22" i="2"/>
  <c r="L18" i="9" s="1"/>
  <c r="C18" i="9"/>
  <c r="AD30" i="1" s="1"/>
  <c r="AM14" i="2"/>
  <c r="L10" i="9" s="1"/>
  <c r="C10" i="9"/>
  <c r="AD21" i="1" s="1"/>
  <c r="AM79" i="2"/>
  <c r="L75" i="9" s="1"/>
  <c r="C75" i="9"/>
  <c r="AD97" i="1" s="1"/>
  <c r="AM71" i="2"/>
  <c r="L67" i="9" s="1"/>
  <c r="C67" i="9"/>
  <c r="AD89" i="1" s="1"/>
  <c r="AM63" i="2"/>
  <c r="L59" i="9" s="1"/>
  <c r="C59" i="9"/>
  <c r="AD81" i="1" s="1"/>
  <c r="AM35" i="2"/>
  <c r="L31" i="9" s="1"/>
  <c r="C31" i="9"/>
  <c r="AD53" i="1" s="1"/>
  <c r="AM31" i="2"/>
  <c r="L27" i="9" s="1"/>
  <c r="C27" i="9"/>
  <c r="AD47" i="1" s="1"/>
  <c r="S79" i="2"/>
  <c r="B79" i="2" s="1"/>
  <c r="F75" i="9"/>
  <c r="S64" i="2"/>
  <c r="B64" i="2" s="1"/>
  <c r="F60" i="9"/>
  <c r="AM21" i="2"/>
  <c r="L17" i="9" s="1"/>
  <c r="C17" i="9"/>
  <c r="AD28" i="1" s="1"/>
  <c r="AM13" i="2"/>
  <c r="L9" i="9" s="1"/>
  <c r="C9" i="9"/>
  <c r="AD20" i="1" s="1"/>
  <c r="AM74" i="2"/>
  <c r="L70" i="9" s="1"/>
  <c r="C70" i="9"/>
  <c r="AD92" i="1" s="1"/>
  <c r="AM66" i="2"/>
  <c r="L62" i="9" s="1"/>
  <c r="C62" i="9"/>
  <c r="AD84" i="1" s="1"/>
  <c r="S78" i="2"/>
  <c r="B78" i="2" s="1"/>
  <c r="F74" i="9"/>
  <c r="S74" i="2"/>
  <c r="B74" i="2" s="1"/>
  <c r="F70" i="9"/>
  <c r="S72" i="2"/>
  <c r="B72" i="2" s="1"/>
  <c r="F68" i="9"/>
  <c r="S67" i="2"/>
  <c r="B67" i="2" s="1"/>
  <c r="F63" i="9"/>
  <c r="S70" i="2"/>
  <c r="B70" i="2" s="1"/>
  <c r="F66" i="9"/>
  <c r="AM24" i="2"/>
  <c r="L20" i="9" s="1"/>
  <c r="C20" i="9"/>
  <c r="AD38" i="1" s="1"/>
  <c r="AM20" i="2"/>
  <c r="L16" i="9" s="1"/>
  <c r="C16" i="9"/>
  <c r="AD27" i="1" s="1"/>
  <c r="AM16" i="2"/>
  <c r="L12" i="9" s="1"/>
  <c r="C12" i="9"/>
  <c r="AD23" i="1" s="1"/>
  <c r="AM12" i="2"/>
  <c r="L8" i="9" s="1"/>
  <c r="C8" i="9"/>
  <c r="AD19" i="1" s="1"/>
  <c r="AM77" i="2"/>
  <c r="L73" i="9" s="1"/>
  <c r="C73" i="9"/>
  <c r="AD95" i="1" s="1"/>
  <c r="AM73" i="2"/>
  <c r="L69" i="9" s="1"/>
  <c r="C69" i="9"/>
  <c r="AD91" i="1" s="1"/>
  <c r="AM69" i="2"/>
  <c r="L65" i="9" s="1"/>
  <c r="C65" i="9"/>
  <c r="AD87" i="1" s="1"/>
  <c r="AM65" i="2"/>
  <c r="L61" i="9" s="1"/>
  <c r="C61" i="9"/>
  <c r="AD83" i="1" s="1"/>
  <c r="AM80" i="2"/>
  <c r="L76" i="9" s="1"/>
  <c r="C76" i="9"/>
  <c r="AD98" i="1" s="1"/>
  <c r="AM34" i="2"/>
  <c r="L30" i="9" s="1"/>
  <c r="C30" i="9"/>
  <c r="AD52" i="1" s="1"/>
  <c r="AM32" i="2"/>
  <c r="L28" i="9" s="1"/>
  <c r="C28" i="9"/>
  <c r="AD48" i="1" s="1"/>
  <c r="S77" i="2"/>
  <c r="B77" i="2" s="1"/>
  <c r="F73" i="9"/>
  <c r="AM27" i="2"/>
  <c r="L23" i="9" s="1"/>
  <c r="C23" i="9"/>
  <c r="AD40" i="1" s="1"/>
  <c r="AM23" i="2"/>
  <c r="L19" i="9" s="1"/>
  <c r="C19" i="9"/>
  <c r="AM19" i="2"/>
  <c r="L15" i="9" s="1"/>
  <c r="C15" i="9"/>
  <c r="AD26" i="1" s="1"/>
  <c r="AM15" i="2"/>
  <c r="L11" i="9" s="1"/>
  <c r="C11" i="9"/>
  <c r="AD22" i="1" s="1"/>
  <c r="AM11" i="2"/>
  <c r="L7" i="9" s="1"/>
  <c r="C7" i="9"/>
  <c r="AD18" i="1" s="1"/>
  <c r="AM76" i="2"/>
  <c r="L72" i="9" s="1"/>
  <c r="C72" i="9"/>
  <c r="AD94" i="1" s="1"/>
  <c r="AM72" i="2"/>
  <c r="L68" i="9" s="1"/>
  <c r="C68" i="9"/>
  <c r="AD90" i="1" s="1"/>
  <c r="AM68" i="2"/>
  <c r="L64" i="9" s="1"/>
  <c r="C64" i="9"/>
  <c r="AD86" i="1" s="1"/>
  <c r="AM64" i="2"/>
  <c r="L60" i="9" s="1"/>
  <c r="C60" i="9"/>
  <c r="AD82" i="1" s="1"/>
  <c r="V19" i="2"/>
  <c r="V77" i="2"/>
  <c r="V71" i="2"/>
  <c r="V69" i="2"/>
  <c r="S69" i="2"/>
  <c r="B69" i="2" s="1"/>
  <c r="F65" i="9"/>
  <c r="V67" i="2"/>
  <c r="S65" i="2"/>
  <c r="B65" i="2" s="1"/>
  <c r="F61" i="9"/>
  <c r="V63" i="2"/>
  <c r="F58" i="9"/>
  <c r="S62" i="2"/>
  <c r="B62" i="2" s="1"/>
  <c r="V59" i="2"/>
  <c r="AM33" i="2"/>
  <c r="L29" i="9" s="1"/>
  <c r="C29" i="9"/>
  <c r="AD49" i="1" s="1"/>
  <c r="V29" i="2"/>
  <c r="V15" i="2"/>
  <c r="V14" i="2"/>
  <c r="V13" i="2"/>
  <c r="V10" i="2"/>
  <c r="V8" i="2"/>
  <c r="V7" i="2"/>
  <c r="AL6" i="2"/>
  <c r="AL9" i="2"/>
  <c r="AL7" i="2"/>
  <c r="AM7" i="2" s="1"/>
  <c r="L3" i="9" s="1"/>
  <c r="AL60" i="2"/>
  <c r="AM60" i="2" s="1"/>
  <c r="L56" i="9" s="1"/>
  <c r="AL107" i="2"/>
  <c r="AL55" i="2"/>
  <c r="AL58" i="2"/>
  <c r="AL8" i="2"/>
  <c r="AM8" i="2" s="1"/>
  <c r="L4" i="9" s="1"/>
  <c r="AL61" i="2"/>
  <c r="AM61" i="2" s="1"/>
  <c r="L57" i="9" s="1"/>
  <c r="AL59" i="2"/>
  <c r="AM59" i="2" s="1"/>
  <c r="L55" i="9" s="1"/>
  <c r="G56" i="9"/>
  <c r="D56" i="10"/>
  <c r="G3" i="9"/>
  <c r="D3" i="10"/>
  <c r="F56" i="9"/>
  <c r="F54" i="9"/>
  <c r="F5" i="9"/>
  <c r="F3" i="9"/>
  <c r="F103" i="9"/>
  <c r="F57" i="9"/>
  <c r="F55" i="9"/>
  <c r="F51" i="9"/>
  <c r="D104" i="10"/>
  <c r="F2" i="9"/>
  <c r="F4" i="9"/>
  <c r="AA61" i="4"/>
  <c r="AA56" i="4"/>
  <c r="V64" i="4"/>
  <c r="B64" i="4" s="1"/>
  <c r="N64" i="4" s="1"/>
  <c r="V60" i="4"/>
  <c r="B60" i="4" s="1"/>
  <c r="N60" i="4" s="1"/>
  <c r="AA22" i="4"/>
  <c r="AA57" i="4"/>
  <c r="V58" i="4"/>
  <c r="B58" i="4" s="1"/>
  <c r="N58" i="4" s="1"/>
  <c r="AA23" i="4"/>
  <c r="V23" i="4"/>
  <c r="B23" i="4" s="1"/>
  <c r="N23" i="4" s="1"/>
  <c r="AA63" i="4"/>
  <c r="AA59" i="4"/>
  <c r="V61" i="4"/>
  <c r="B61" i="4" s="1"/>
  <c r="N61" i="4" s="1"/>
  <c r="AA58" i="4"/>
  <c r="V57" i="4"/>
  <c r="B57" i="4" s="1"/>
  <c r="N57" i="4" s="1"/>
  <c r="V56" i="4"/>
  <c r="B56" i="4" s="1"/>
  <c r="N56" i="4" s="1"/>
  <c r="AA64" i="4"/>
  <c r="V63" i="4"/>
  <c r="B63" i="4" s="1"/>
  <c r="N63" i="4" s="1"/>
  <c r="AA60" i="4"/>
  <c r="V59" i="4"/>
  <c r="B59" i="4" s="1"/>
  <c r="N59" i="4" s="1"/>
  <c r="AA48" i="4"/>
  <c r="AA36" i="4"/>
  <c r="AA46" i="4"/>
  <c r="AA54" i="4"/>
  <c r="AA30" i="4"/>
  <c r="AA40" i="4"/>
  <c r="AA52" i="4"/>
  <c r="AA38" i="4"/>
  <c r="AA26" i="4"/>
  <c r="AA44" i="4"/>
  <c r="AA34" i="4"/>
  <c r="AA31" i="4"/>
  <c r="V31" i="4"/>
  <c r="B31" i="4" s="1"/>
  <c r="N31" i="4" s="1"/>
  <c r="AA19" i="4"/>
  <c r="AA16" i="4"/>
  <c r="V16" i="4"/>
  <c r="V51" i="4"/>
  <c r="B51" i="4" s="1"/>
  <c r="N51" i="4" s="1"/>
  <c r="V49" i="4"/>
  <c r="B49" i="4" s="1"/>
  <c r="N49" i="4" s="1"/>
  <c r="V43" i="4"/>
  <c r="B43" i="4" s="1"/>
  <c r="N43" i="4" s="1"/>
  <c r="V41" i="4"/>
  <c r="B41" i="4" s="1"/>
  <c r="N41" i="4" s="1"/>
  <c r="V37" i="4"/>
  <c r="B37" i="4" s="1"/>
  <c r="N37" i="4" s="1"/>
  <c r="AA32" i="4"/>
  <c r="AA24" i="4"/>
  <c r="V24" i="4"/>
  <c r="B24" i="4" s="1"/>
  <c r="N24" i="4" s="1"/>
  <c r="AA17" i="4"/>
  <c r="V53" i="4"/>
  <c r="B53" i="4" s="1"/>
  <c r="N53" i="4" s="1"/>
  <c r="AA50" i="4"/>
  <c r="V47" i="4"/>
  <c r="B47" i="4" s="1"/>
  <c r="N47" i="4" s="1"/>
  <c r="V45" i="4"/>
  <c r="B45" i="4" s="1"/>
  <c r="N45" i="4" s="1"/>
  <c r="AA42" i="4"/>
  <c r="V39" i="4"/>
  <c r="B39" i="4" s="1"/>
  <c r="N39" i="4" s="1"/>
  <c r="V35" i="4"/>
  <c r="B35" i="4" s="1"/>
  <c r="N35" i="4" s="1"/>
  <c r="AA28" i="4"/>
  <c r="V28" i="4"/>
  <c r="B28" i="4" s="1"/>
  <c r="N28" i="4" s="1"/>
  <c r="AA27" i="4"/>
  <c r="V27" i="4"/>
  <c r="B27" i="4" s="1"/>
  <c r="N27" i="4" s="1"/>
  <c r="AA21" i="4"/>
  <c r="V21" i="4"/>
  <c r="B21" i="4" s="1"/>
  <c r="N21" i="4" s="1"/>
  <c r="AA20" i="4"/>
  <c r="V20" i="4"/>
  <c r="B20" i="4" s="1"/>
  <c r="N20" i="4" s="1"/>
  <c r="V32" i="4"/>
  <c r="B32" i="4" s="1"/>
  <c r="N32" i="4" s="1"/>
  <c r="V54" i="4"/>
  <c r="B54" i="4" s="1"/>
  <c r="N54" i="4" s="1"/>
  <c r="AA53" i="4"/>
  <c r="V52" i="4"/>
  <c r="B52" i="4" s="1"/>
  <c r="N52" i="4" s="1"/>
  <c r="AA51" i="4"/>
  <c r="V50" i="4"/>
  <c r="B50" i="4" s="1"/>
  <c r="N50" i="4" s="1"/>
  <c r="AA49" i="4"/>
  <c r="V48" i="4"/>
  <c r="B48" i="4" s="1"/>
  <c r="N48" i="4" s="1"/>
  <c r="AA47" i="4"/>
  <c r="V46" i="4"/>
  <c r="AA45" i="4"/>
  <c r="V44" i="4"/>
  <c r="B44" i="4" s="1"/>
  <c r="N44" i="4" s="1"/>
  <c r="AA43" i="4"/>
  <c r="V42" i="4"/>
  <c r="B42" i="4" s="1"/>
  <c r="N42" i="4" s="1"/>
  <c r="AA41" i="4"/>
  <c r="V40" i="4"/>
  <c r="B40" i="4" s="1"/>
  <c r="N40" i="4" s="1"/>
  <c r="AA39" i="4"/>
  <c r="V38" i="4"/>
  <c r="B38" i="4" s="1"/>
  <c r="N38" i="4" s="1"/>
  <c r="AA37" i="4"/>
  <c r="V36" i="4"/>
  <c r="B36" i="4" s="1"/>
  <c r="N36" i="4" s="1"/>
  <c r="AA35" i="4"/>
  <c r="V34" i="4"/>
  <c r="B34" i="4" s="1"/>
  <c r="N34" i="4" s="1"/>
  <c r="AA33" i="4"/>
  <c r="V33" i="4"/>
  <c r="B33" i="4" s="1"/>
  <c r="N33" i="4" s="1"/>
  <c r="V30" i="4"/>
  <c r="AA29" i="4"/>
  <c r="V29" i="4"/>
  <c r="B29" i="4" s="1"/>
  <c r="N29" i="4" s="1"/>
  <c r="V26" i="4"/>
  <c r="B26" i="4" s="1"/>
  <c r="N26" i="4" s="1"/>
  <c r="AA25" i="4"/>
  <c r="V25" i="4"/>
  <c r="B25" i="4" s="1"/>
  <c r="N25" i="4" s="1"/>
  <c r="V22" i="4"/>
  <c r="B22" i="4" s="1"/>
  <c r="N22" i="4" s="1"/>
  <c r="V19" i="4"/>
  <c r="B19" i="4" s="1"/>
  <c r="N19" i="4" s="1"/>
  <c r="AA18" i="4"/>
  <c r="V18" i="4"/>
  <c r="B18" i="4" s="1"/>
  <c r="N18" i="4" s="1"/>
  <c r="V17" i="4"/>
  <c r="U108" i="2" l="1"/>
  <c r="T108" i="2"/>
  <c r="U56" i="2"/>
  <c r="T56" i="2"/>
  <c r="B17" i="4"/>
  <c r="N17" i="4" s="1"/>
  <c r="A13" i="11"/>
  <c r="B16" i="4"/>
  <c r="N16" i="4" s="1"/>
  <c r="A12" i="11"/>
  <c r="V56" i="2"/>
  <c r="N21" i="1" s="1"/>
  <c r="V109" i="2"/>
  <c r="E23" i="1" s="1"/>
  <c r="K3" i="7" s="1"/>
  <c r="V108" i="2"/>
  <c r="F21" i="1" s="1"/>
  <c r="H3" i="7" s="1"/>
  <c r="V57" i="2"/>
  <c r="M23" i="1" s="1"/>
  <c r="L3" i="7" s="1"/>
  <c r="AM107" i="2"/>
  <c r="L103" i="9" s="1"/>
  <c r="AJ107" i="2"/>
  <c r="AM55" i="2"/>
  <c r="L51" i="9" s="1"/>
  <c r="AJ55" i="2"/>
  <c r="AM6" i="2"/>
  <c r="L2" i="9" s="1"/>
  <c r="AI6" i="2"/>
  <c r="AI7" i="2" s="1"/>
  <c r="AM9" i="2"/>
  <c r="L5" i="9" s="1"/>
  <c r="AM58" i="2"/>
  <c r="L54" i="9" s="1"/>
  <c r="C55" i="9"/>
  <c r="AD77" i="1" s="1"/>
  <c r="C57" i="9"/>
  <c r="AD79" i="1" s="1"/>
  <c r="C4" i="9"/>
  <c r="AD15" i="1" s="1"/>
  <c r="C54" i="9"/>
  <c r="AD76" i="1" s="1"/>
  <c r="C51" i="9"/>
  <c r="AD73" i="1" s="1"/>
  <c r="C103" i="9"/>
  <c r="AD125" i="1" s="1"/>
  <c r="C56" i="9"/>
  <c r="AD78" i="1" s="1"/>
  <c r="C3" i="9"/>
  <c r="AD14" i="1" s="1"/>
  <c r="C5" i="9"/>
  <c r="AD16" i="1" s="1"/>
  <c r="C2" i="9"/>
  <c r="AD13" i="1" s="1"/>
  <c r="G4" i="9"/>
  <c r="D4" i="10"/>
  <c r="G51" i="9"/>
  <c r="D51" i="10"/>
  <c r="G57" i="9"/>
  <c r="D57" i="10"/>
  <c r="G5" i="9"/>
  <c r="D5" i="10"/>
  <c r="G2" i="9"/>
  <c r="D2" i="10"/>
  <c r="G55" i="9"/>
  <c r="D55" i="10"/>
  <c r="G103" i="9"/>
  <c r="D103" i="10"/>
  <c r="G54" i="9"/>
  <c r="D54" i="10"/>
  <c r="B30" i="4"/>
  <c r="N30" i="4" s="1"/>
  <c r="J30" i="4"/>
  <c r="J54" i="4"/>
  <c r="J64" i="4"/>
  <c r="J60" i="4"/>
  <c r="J28" i="4"/>
  <c r="J48" i="4"/>
  <c r="J49" i="4"/>
  <c r="J33" i="4"/>
  <c r="J59" i="4"/>
  <c r="J43" i="4"/>
  <c r="J27" i="4"/>
  <c r="J58" i="4"/>
  <c r="J50" i="4"/>
  <c r="J52" i="4"/>
  <c r="J20" i="4"/>
  <c r="J40" i="4"/>
  <c r="J61" i="4"/>
  <c r="J45" i="4"/>
  <c r="J29" i="4"/>
  <c r="J39" i="4"/>
  <c r="J23" i="4"/>
  <c r="B46" i="4"/>
  <c r="N46" i="4" s="1"/>
  <c r="J46" i="4"/>
  <c r="J22" i="4"/>
  <c r="J42" i="4"/>
  <c r="J34" i="4"/>
  <c r="J44" i="4"/>
  <c r="J32" i="4"/>
  <c r="J57" i="4"/>
  <c r="J41" i="4"/>
  <c r="J25" i="4"/>
  <c r="J51" i="4"/>
  <c r="J35" i="4"/>
  <c r="J19" i="4"/>
  <c r="J38" i="4"/>
  <c r="J26" i="4"/>
  <c r="J18" i="4"/>
  <c r="J36" i="4"/>
  <c r="J56" i="4"/>
  <c r="J24" i="4"/>
  <c r="J53" i="4"/>
  <c r="J37" i="4"/>
  <c r="J21" i="4"/>
  <c r="J63" i="4"/>
  <c r="J47" i="4"/>
  <c r="J31" i="4"/>
  <c r="H40" i="1" l="1"/>
  <c r="H41" i="1"/>
  <c r="L41" i="1" s="1"/>
  <c r="AI17" i="4"/>
  <c r="AH17" i="4"/>
  <c r="AG17" i="4"/>
  <c r="AO17" i="4"/>
  <c r="AP17" i="4" s="1"/>
  <c r="AF17" i="4"/>
  <c r="O17" i="4"/>
  <c r="M13" i="11"/>
  <c r="K13" i="11"/>
  <c r="B13" i="11"/>
  <c r="F13" i="11"/>
  <c r="G13" i="11"/>
  <c r="N13" i="11"/>
  <c r="C13" i="11"/>
  <c r="L13" i="11"/>
  <c r="I13" i="11"/>
  <c r="E13" i="11"/>
  <c r="J13" i="11"/>
  <c r="AI16" i="4"/>
  <c r="AH16" i="4"/>
  <c r="AG16" i="4"/>
  <c r="AO16" i="4"/>
  <c r="AP16" i="4" s="1"/>
  <c r="AF16" i="4"/>
  <c r="O16" i="4"/>
  <c r="B12" i="11"/>
  <c r="N12" i="11"/>
  <c r="M12" i="11"/>
  <c r="C12" i="11"/>
  <c r="L12" i="11"/>
  <c r="K12" i="11"/>
  <c r="F12" i="11"/>
  <c r="G12" i="11"/>
  <c r="J12" i="11"/>
  <c r="E12" i="11"/>
  <c r="I12" i="11"/>
  <c r="M3" i="7"/>
  <c r="V21" i="1"/>
  <c r="U23" i="1"/>
  <c r="AJ6" i="2"/>
  <c r="I3" i="7"/>
  <c r="J3" i="7" s="1"/>
  <c r="AJ7" i="2"/>
  <c r="AI8" i="2"/>
  <c r="R55" i="4"/>
  <c r="W55" i="4"/>
  <c r="L40" i="1" l="1"/>
  <c r="AJ8" i="2"/>
  <c r="AI9" i="2"/>
  <c r="Z55" i="4"/>
  <c r="U55" i="4"/>
  <c r="AI10" i="2" l="1"/>
  <c r="AJ9" i="2"/>
  <c r="AI11" i="2" l="1"/>
  <c r="AJ10" i="2"/>
  <c r="U65" i="4"/>
  <c r="AE65" i="4"/>
  <c r="AT65" i="4"/>
  <c r="Z65" i="4"/>
  <c r="AI12" i="2" l="1"/>
  <c r="AJ11" i="2"/>
  <c r="AI13" i="2" l="1"/>
  <c r="AJ12" i="2"/>
  <c r="T55" i="4"/>
  <c r="X55" i="4"/>
  <c r="S55" i="4"/>
  <c r="Y55" i="4"/>
  <c r="AI14" i="2" l="1"/>
  <c r="AJ13" i="2"/>
  <c r="V55" i="4"/>
  <c r="J55" i="4" s="1"/>
  <c r="B55" i="4"/>
  <c r="N55" i="4" s="1"/>
  <c r="K55" i="4"/>
  <c r="C55" i="4" s="1"/>
  <c r="AA55" i="4"/>
  <c r="AI15" i="2" l="1"/>
  <c r="AJ14" i="2"/>
  <c r="AI16" i="2" l="1"/>
  <c r="AJ15" i="2"/>
  <c r="AI17" i="2" l="1"/>
  <c r="AJ16" i="2"/>
  <c r="R62" i="4"/>
  <c r="W62" i="4"/>
  <c r="AB62" i="4"/>
  <c r="AQ62" i="4"/>
  <c r="AS65" i="4"/>
  <c r="Y65" i="4"/>
  <c r="AD65" i="4"/>
  <c r="T65" i="4"/>
  <c r="AT62" i="4"/>
  <c r="U62" i="4"/>
  <c r="Z62" i="4"/>
  <c r="AE62" i="4"/>
  <c r="AR65" i="4"/>
  <c r="S65" i="4"/>
  <c r="AC65" i="4"/>
  <c r="X65" i="4"/>
  <c r="T62" i="4"/>
  <c r="AR62" i="4"/>
  <c r="S62" i="4"/>
  <c r="X62" i="4"/>
  <c r="AC62" i="4"/>
  <c r="AS62" i="4"/>
  <c r="AD62" i="4"/>
  <c r="Y62" i="4"/>
  <c r="R65" i="4"/>
  <c r="W65" i="4"/>
  <c r="AQ65" i="4"/>
  <c r="AB65" i="4"/>
  <c r="AI18" i="2" l="1"/>
  <c r="AJ17" i="2"/>
  <c r="V65" i="4"/>
  <c r="V62" i="4"/>
  <c r="K62" i="4"/>
  <c r="C62" i="4" s="1"/>
  <c r="AA62" i="4"/>
  <c r="AA65" i="4"/>
  <c r="K65" i="4"/>
  <c r="C65" i="4" s="1"/>
  <c r="A61" i="11"/>
  <c r="B65" i="4"/>
  <c r="AI19" i="2" l="1"/>
  <c r="AJ18" i="2"/>
  <c r="B62" i="4"/>
  <c r="A58" i="11"/>
  <c r="E58" i="11" s="1"/>
  <c r="K61" i="11"/>
  <c r="J61" i="11"/>
  <c r="E61" i="11"/>
  <c r="M61" i="11"/>
  <c r="I61" i="11"/>
  <c r="B61" i="11"/>
  <c r="L61" i="11"/>
  <c r="G61" i="11"/>
  <c r="C61" i="11"/>
  <c r="N61" i="11"/>
  <c r="F61" i="11"/>
  <c r="N65" i="4"/>
  <c r="O65" i="4"/>
  <c r="AI20" i="2" l="1"/>
  <c r="AJ19" i="2"/>
  <c r="C58" i="11"/>
  <c r="N58" i="11"/>
  <c r="L58" i="11"/>
  <c r="M58" i="11"/>
  <c r="K58" i="11"/>
  <c r="F58" i="11"/>
  <c r="G58" i="11"/>
  <c r="B58" i="11"/>
  <c r="J58" i="11"/>
  <c r="I58" i="11"/>
  <c r="N62" i="4"/>
  <c r="O62" i="4"/>
  <c r="AO65" i="4"/>
  <c r="AF65" i="4"/>
  <c r="AH65" i="4"/>
  <c r="AG65" i="4"/>
  <c r="AI65" i="4"/>
  <c r="AQ12" i="4" l="1"/>
  <c r="AQ13" i="4"/>
  <c r="AQ15" i="4"/>
  <c r="AR12" i="4"/>
  <c r="AR13" i="4"/>
  <c r="AD13" i="4"/>
  <c r="R12" i="4"/>
  <c r="W12" i="4"/>
  <c r="T13" i="4"/>
  <c r="Y13" i="4"/>
  <c r="AB13" i="4"/>
  <c r="R13" i="4"/>
  <c r="W15" i="4"/>
  <c r="AC13" i="4"/>
  <c r="S13" i="4"/>
  <c r="S12" i="4"/>
  <c r="X12" i="4"/>
  <c r="AB12" i="4"/>
  <c r="AB15" i="4"/>
  <c r="W13" i="4"/>
  <c r="R15" i="4"/>
  <c r="AC12" i="4"/>
  <c r="X13" i="4"/>
  <c r="AI21" i="2"/>
  <c r="AJ20" i="2"/>
  <c r="U7" i="4"/>
  <c r="S7" i="4"/>
  <c r="AC7" i="4"/>
  <c r="X7" i="4"/>
  <c r="AR7" i="4"/>
  <c r="Z7" i="4"/>
  <c r="AT7" i="4"/>
  <c r="AE7" i="4"/>
  <c r="W7" i="4"/>
  <c r="R7" i="4"/>
  <c r="AB7" i="4"/>
  <c r="AQ7" i="4"/>
  <c r="Y7" i="4"/>
  <c r="T7" i="4"/>
  <c r="AS7" i="4"/>
  <c r="AD7" i="4"/>
  <c r="S8" i="4"/>
  <c r="T8" i="4"/>
  <c r="AD8" i="4"/>
  <c r="Y8" i="4"/>
  <c r="R8" i="4"/>
  <c r="AB8" i="4"/>
  <c r="AQ8" i="4"/>
  <c r="W8" i="4"/>
  <c r="AC8" i="4"/>
  <c r="X8" i="4"/>
  <c r="AR8" i="4"/>
  <c r="AO62" i="4"/>
  <c r="AP62" i="4" s="1"/>
  <c r="AI62" i="4"/>
  <c r="AH62" i="4"/>
  <c r="AG62" i="4"/>
  <c r="AF62" i="4"/>
  <c r="AP65" i="4"/>
  <c r="L43" i="1"/>
  <c r="AI22" i="2" l="1"/>
  <c r="AJ21" i="2"/>
  <c r="V7" i="4"/>
  <c r="A3" i="11" s="1"/>
  <c r="K7" i="4"/>
  <c r="C7" i="4" s="1"/>
  <c r="AA7" i="4"/>
  <c r="AL65" i="4"/>
  <c r="AM62" i="4"/>
  <c r="AK65" i="4"/>
  <c r="AL62" i="4"/>
  <c r="AJ62" i="4"/>
  <c r="B7" i="4" l="1"/>
  <c r="N7" i="4" s="1"/>
  <c r="AI23" i="2"/>
  <c r="AJ22" i="2"/>
  <c r="E3" i="11"/>
  <c r="M3" i="11"/>
  <c r="I3" i="11"/>
  <c r="B3" i="11"/>
  <c r="L3" i="11"/>
  <c r="G3" i="11"/>
  <c r="N3" i="11"/>
  <c r="F3" i="11"/>
  <c r="K3" i="11"/>
  <c r="J3" i="11"/>
  <c r="C3" i="11"/>
  <c r="O7" i="4" l="1"/>
  <c r="AI24" i="2"/>
  <c r="AJ23" i="2"/>
  <c r="AO7" i="4"/>
  <c r="AI7" i="4"/>
  <c r="AH7" i="4"/>
  <c r="AF7" i="4"/>
  <c r="AG7" i="4"/>
  <c r="AS9" i="4" l="1"/>
  <c r="T9" i="4"/>
  <c r="AD9" i="4"/>
  <c r="Y9" i="4"/>
  <c r="AI25" i="2"/>
  <c r="AJ24" i="2"/>
  <c r="R9" i="4" l="1"/>
  <c r="AB9" i="4"/>
  <c r="W9" i="4"/>
  <c r="AQ9" i="4"/>
  <c r="AI26" i="2"/>
  <c r="AJ25" i="2"/>
  <c r="AI27" i="2" l="1"/>
  <c r="AJ26" i="2"/>
  <c r="AE8" i="4" l="1"/>
  <c r="K8" i="4"/>
  <c r="C8" i="4" s="1"/>
  <c r="AI28" i="2"/>
  <c r="AJ27" i="2"/>
  <c r="Z15" i="4" l="1"/>
  <c r="AI29" i="2"/>
  <c r="AJ28" i="2"/>
  <c r="AI30" i="2" l="1"/>
  <c r="AJ29" i="2"/>
  <c r="AI31" i="2" l="1"/>
  <c r="AJ30" i="2"/>
  <c r="AI32" i="2" l="1"/>
  <c r="AJ31" i="2"/>
  <c r="AI33" i="2" l="1"/>
  <c r="AJ32" i="2"/>
  <c r="AI34" i="2" l="1"/>
  <c r="AJ33" i="2"/>
  <c r="AI35" i="2" l="1"/>
  <c r="AJ34" i="2"/>
  <c r="AI36" i="2" l="1"/>
  <c r="AJ35" i="2"/>
  <c r="AI37" i="2" l="1"/>
  <c r="AJ36" i="2"/>
  <c r="AI38" i="2" l="1"/>
  <c r="AJ37" i="2"/>
  <c r="AI39" i="2" l="1"/>
  <c r="AI40" i="2" s="1"/>
  <c r="AI41" i="2" s="1"/>
  <c r="AI42" i="2" s="1"/>
  <c r="AI43" i="2" s="1"/>
  <c r="AI44" i="2" s="1"/>
  <c r="AI45" i="2" s="1"/>
  <c r="AI46" i="2" s="1"/>
  <c r="AI47" i="2" s="1"/>
  <c r="AI48" i="2" s="1"/>
  <c r="AI49" i="2" s="1"/>
  <c r="AI50" i="2" s="1"/>
  <c r="AI51" i="2" s="1"/>
  <c r="AI52" i="2" s="1"/>
  <c r="AI53" i="2" s="1"/>
  <c r="AI54" i="2" s="1"/>
  <c r="AI55" i="2" s="1"/>
  <c r="AI56" i="2" s="1"/>
  <c r="AI57" i="2" s="1"/>
  <c r="AI58" i="2" s="1"/>
  <c r="AI59" i="2" s="1"/>
  <c r="AI60" i="2" s="1"/>
  <c r="AI61" i="2" s="1"/>
  <c r="AJ38" i="2"/>
  <c r="AJ58" i="2" l="1"/>
  <c r="AJ60" i="2"/>
  <c r="AJ59" i="2"/>
  <c r="AI62" i="2"/>
  <c r="AJ61" i="2"/>
  <c r="AI63" i="2" l="1"/>
  <c r="AJ62" i="2"/>
  <c r="AI64" i="2" l="1"/>
  <c r="AJ63" i="2"/>
  <c r="AI65" i="2" l="1"/>
  <c r="AJ64" i="2"/>
  <c r="AI66" i="2" l="1"/>
  <c r="AJ65" i="2"/>
  <c r="AI67" i="2" l="1"/>
  <c r="AJ66" i="2"/>
  <c r="AS13" i="4" l="1"/>
  <c r="AS8" i="4"/>
  <c r="AI68" i="2"/>
  <c r="AJ67" i="2"/>
  <c r="AI69" i="2" l="1"/>
  <c r="AJ68" i="2"/>
  <c r="AI70" i="2" l="1"/>
  <c r="AJ69" i="2"/>
  <c r="AI71" i="2" l="1"/>
  <c r="AJ70" i="2"/>
  <c r="AI72" i="2" l="1"/>
  <c r="AJ71" i="2"/>
  <c r="AI73" i="2" l="1"/>
  <c r="AJ72" i="2"/>
  <c r="AI74" i="2" l="1"/>
  <c r="AJ73" i="2"/>
  <c r="AI75" i="2" l="1"/>
  <c r="AJ74" i="2"/>
  <c r="AI76" i="2" l="1"/>
  <c r="AJ75" i="2"/>
  <c r="AI77" i="2" l="1"/>
  <c r="AJ76" i="2"/>
  <c r="AI78" i="2" l="1"/>
  <c r="AJ77" i="2"/>
  <c r="AI79" i="2" l="1"/>
  <c r="AJ78" i="2"/>
  <c r="AI80" i="2" l="1"/>
  <c r="AJ79" i="2"/>
  <c r="AI81" i="2" l="1"/>
  <c r="AI82" i="2" s="1"/>
  <c r="AI83" i="2" s="1"/>
  <c r="AI84" i="2" s="1"/>
  <c r="AI85" i="2" s="1"/>
  <c r="AI86" i="2" s="1"/>
  <c r="AI87" i="2" s="1"/>
  <c r="AI88" i="2" s="1"/>
  <c r="AI89" i="2" s="1"/>
  <c r="AI90" i="2" s="1"/>
  <c r="AI91" i="2" s="1"/>
  <c r="AI92" i="2" s="1"/>
  <c r="AI93" i="2" s="1"/>
  <c r="AI94" i="2" s="1"/>
  <c r="AI95" i="2" s="1"/>
  <c r="AI96" i="2" s="1"/>
  <c r="AI97" i="2" s="1"/>
  <c r="AI98" i="2" s="1"/>
  <c r="AI99" i="2" s="1"/>
  <c r="AI100" i="2" s="1"/>
  <c r="AI101" i="2" s="1"/>
  <c r="AI102" i="2" s="1"/>
  <c r="AI103" i="2" s="1"/>
  <c r="AI104" i="2" s="1"/>
  <c r="AI105" i="2" s="1"/>
  <c r="AI106" i="2" s="1"/>
  <c r="AI107" i="2" s="1"/>
  <c r="AJ80" i="2"/>
  <c r="BF7" i="4" s="1"/>
  <c r="BC58" i="4" l="1"/>
  <c r="BD52" i="4"/>
  <c r="BE53" i="4"/>
  <c r="BE86" i="4"/>
  <c r="BB14" i="4"/>
  <c r="BF20" i="4"/>
  <c r="BE8" i="4"/>
  <c r="BC10" i="4"/>
  <c r="BC18" i="4"/>
  <c r="BD10" i="4"/>
  <c r="BD9" i="4"/>
  <c r="BB13" i="4"/>
  <c r="BF11" i="4"/>
  <c r="BE20" i="4"/>
  <c r="BC15" i="4"/>
  <c r="BA14" i="4"/>
  <c r="BA10" i="4"/>
  <c r="BE7" i="4"/>
  <c r="BC9" i="4"/>
  <c r="BE18" i="4"/>
  <c r="BD13" i="4"/>
  <c r="BA11" i="4"/>
  <c r="BB9" i="4"/>
  <c r="BD11" i="4"/>
  <c r="BE12" i="4"/>
  <c r="BE16" i="4"/>
  <c r="BE17" i="4"/>
  <c r="BF9" i="4"/>
  <c r="BA8" i="4"/>
  <c r="BE9" i="4"/>
  <c r="BF14" i="4"/>
  <c r="BB19" i="4"/>
  <c r="BE15" i="4"/>
  <c r="BF19" i="4"/>
  <c r="BD14" i="4"/>
  <c r="BD20" i="4"/>
  <c r="BE10" i="4"/>
  <c r="BF12" i="4"/>
  <c r="BF18" i="4"/>
  <c r="BC12" i="4"/>
  <c r="BB20" i="4"/>
  <c r="BF17" i="4"/>
  <c r="BC17" i="4"/>
  <c r="BB17" i="4"/>
  <c r="BC20" i="4"/>
  <c r="BE13" i="4"/>
  <c r="BF10" i="4"/>
  <c r="BC11" i="4"/>
  <c r="BD12" i="4"/>
  <c r="BB15" i="4"/>
  <c r="BF13" i="4"/>
  <c r="BC16" i="4"/>
  <c r="BB7" i="4"/>
  <c r="BE19" i="4"/>
  <c r="BA20" i="4"/>
  <c r="BD19" i="4"/>
  <c r="BD7" i="4"/>
  <c r="BA9" i="4"/>
  <c r="BC13" i="4"/>
  <c r="BA16" i="4"/>
  <c r="BB8" i="4"/>
  <c r="BB10" i="4"/>
  <c r="BB11" i="4"/>
  <c r="BA12" i="4"/>
  <c r="BC19" i="4"/>
  <c r="BE14" i="4"/>
  <c r="BF8" i="4"/>
  <c r="BF16" i="4"/>
  <c r="BA15" i="4"/>
  <c r="BD15" i="4"/>
  <c r="BD17" i="4"/>
  <c r="BD8" i="4"/>
  <c r="BA18" i="4"/>
  <c r="BA13" i="4"/>
  <c r="BD16" i="4"/>
  <c r="BB16" i="4"/>
  <c r="BA19" i="4"/>
  <c r="BE11" i="4"/>
  <c r="BD18" i="4"/>
  <c r="BC14" i="4"/>
  <c r="BA17" i="4"/>
  <c r="BB18" i="4"/>
  <c r="BA7" i="4"/>
  <c r="BB12" i="4"/>
  <c r="BC7" i="4"/>
  <c r="BF15" i="4"/>
  <c r="BC8" i="4"/>
  <c r="BE24" i="4"/>
  <c r="BE22" i="4"/>
  <c r="BF22" i="4"/>
  <c r="BD21" i="4"/>
  <c r="BC21" i="4"/>
  <c r="BC22" i="4"/>
  <c r="BB22" i="4"/>
  <c r="BA22" i="4"/>
  <c r="BA21" i="4"/>
  <c r="BC24" i="4"/>
  <c r="BD22" i="4"/>
  <c r="BE21" i="4"/>
  <c r="BC23" i="4"/>
  <c r="BB21" i="4"/>
  <c r="BD24" i="4"/>
  <c r="BF23" i="4"/>
  <c r="BF21" i="4"/>
  <c r="BB23" i="4"/>
  <c r="BA23" i="4"/>
  <c r="BB24" i="4"/>
  <c r="BD23" i="4"/>
  <c r="BA24" i="4"/>
  <c r="BE23" i="4"/>
  <c r="BF24" i="4"/>
  <c r="BE27" i="4"/>
  <c r="BD26" i="4"/>
  <c r="BE25" i="4"/>
  <c r="BA25" i="4"/>
  <c r="BF25" i="4"/>
  <c r="BD25" i="4"/>
  <c r="BB26" i="4"/>
  <c r="BE26" i="4"/>
  <c r="BC26" i="4"/>
  <c r="Z8" i="4" s="1"/>
  <c r="AA8" i="4" s="1"/>
  <c r="BB25" i="4"/>
  <c r="BC25" i="4"/>
  <c r="BA26" i="4"/>
  <c r="AT8" i="4" s="1"/>
  <c r="BC27" i="4"/>
  <c r="BB28" i="4"/>
  <c r="BB27" i="4"/>
  <c r="BE28" i="4"/>
  <c r="BF26" i="4"/>
  <c r="BD27" i="4"/>
  <c r="BA27" i="4"/>
  <c r="BF28" i="4"/>
  <c r="BE29" i="4"/>
  <c r="BC28" i="4"/>
  <c r="BD28" i="4"/>
  <c r="BF27" i="4"/>
  <c r="BA29" i="4"/>
  <c r="BA28" i="4"/>
  <c r="BC30" i="4"/>
  <c r="BC29" i="4"/>
  <c r="BF30" i="4"/>
  <c r="BB29" i="4"/>
  <c r="BE31" i="4"/>
  <c r="BD29" i="4"/>
  <c r="BB30" i="4"/>
  <c r="BD30" i="4"/>
  <c r="BA30" i="4"/>
  <c r="BF31" i="4"/>
  <c r="BF29" i="4"/>
  <c r="BE30" i="4"/>
  <c r="BD32" i="4"/>
  <c r="BF32" i="4"/>
  <c r="BD31" i="4"/>
  <c r="BA31" i="4"/>
  <c r="BC32" i="4"/>
  <c r="BB31" i="4"/>
  <c r="BA32" i="4"/>
  <c r="BC31" i="4"/>
  <c r="BB32" i="4"/>
  <c r="BE32" i="4"/>
  <c r="BD33" i="4"/>
  <c r="BF33" i="4"/>
  <c r="BA33" i="4"/>
  <c r="BD34" i="4"/>
  <c r="BF34" i="4"/>
  <c r="BA34" i="4"/>
  <c r="BE34" i="4"/>
  <c r="BB34" i="4"/>
  <c r="BB33" i="4"/>
  <c r="BE33" i="4"/>
  <c r="BA36" i="4"/>
  <c r="BF36" i="4"/>
  <c r="BB35" i="4"/>
  <c r="BE35" i="4"/>
  <c r="BF35" i="4"/>
  <c r="BC35" i="4"/>
  <c r="BC36" i="4"/>
  <c r="BA35" i="4"/>
  <c r="BC33" i="4"/>
  <c r="BD35" i="4"/>
  <c r="BE36" i="4"/>
  <c r="BC34" i="4"/>
  <c r="BE39" i="4"/>
  <c r="BF37" i="4"/>
  <c r="BC39" i="4"/>
  <c r="BB36" i="4"/>
  <c r="BD36" i="4"/>
  <c r="BF38" i="4"/>
  <c r="BB39" i="4"/>
  <c r="BE38" i="4"/>
  <c r="BA38" i="4"/>
  <c r="BC37" i="4"/>
  <c r="BE37" i="4"/>
  <c r="BA37" i="4"/>
  <c r="BB37" i="4"/>
  <c r="BC38" i="4"/>
  <c r="BA39" i="4"/>
  <c r="BB38" i="4"/>
  <c r="BA40" i="4"/>
  <c r="BF39" i="4"/>
  <c r="BD37" i="4"/>
  <c r="BD38" i="4"/>
  <c r="BD40" i="4"/>
  <c r="BC40" i="4"/>
  <c r="BE41" i="4"/>
  <c r="BA42" i="4"/>
  <c r="BB40" i="4"/>
  <c r="BD39" i="4"/>
  <c r="BF40" i="4"/>
  <c r="BE40" i="4"/>
  <c r="BF41" i="4"/>
  <c r="BD43" i="4"/>
  <c r="BB42" i="4"/>
  <c r="BD41" i="4"/>
  <c r="BA41" i="4"/>
  <c r="BC41" i="4"/>
  <c r="BE42" i="4"/>
  <c r="BB43" i="4"/>
  <c r="BF43" i="4"/>
  <c r="BD42" i="4"/>
  <c r="BB41" i="4"/>
  <c r="BC42" i="4"/>
  <c r="BC43" i="4"/>
  <c r="BA43" i="4"/>
  <c r="BA44" i="4"/>
  <c r="BF44" i="4"/>
  <c r="BB44" i="4"/>
  <c r="BE43" i="4"/>
  <c r="BD44" i="4"/>
  <c r="BC44" i="4"/>
  <c r="BF42" i="4"/>
  <c r="BD45" i="4"/>
  <c r="BE44" i="4"/>
  <c r="BA45" i="4"/>
  <c r="BE45" i="4"/>
  <c r="BD46" i="4"/>
  <c r="BE46" i="4"/>
  <c r="BB45" i="4"/>
  <c r="BB46" i="4"/>
  <c r="BC47" i="4"/>
  <c r="BF45" i="4"/>
  <c r="BC46" i="4"/>
  <c r="BA47" i="4"/>
  <c r="BA46" i="4"/>
  <c r="BD47" i="4"/>
  <c r="BB47" i="4"/>
  <c r="BB49" i="4"/>
  <c r="BF46" i="4"/>
  <c r="BE47" i="4"/>
  <c r="BD48" i="4"/>
  <c r="BC45" i="4"/>
  <c r="BA48" i="4"/>
  <c r="BF48" i="4"/>
  <c r="BF47" i="4"/>
  <c r="BD49" i="4"/>
  <c r="BE48" i="4"/>
  <c r="BD50" i="4"/>
  <c r="BC48" i="4"/>
  <c r="BF50" i="4"/>
  <c r="BE49" i="4"/>
  <c r="BA49" i="4"/>
  <c r="BC49" i="4"/>
  <c r="BF49" i="4"/>
  <c r="BB48" i="4"/>
  <c r="BC50" i="4"/>
  <c r="BC51" i="4"/>
  <c r="BA50" i="4"/>
  <c r="BE51" i="4"/>
  <c r="BA51" i="4"/>
  <c r="BF58" i="4"/>
  <c r="BC57" i="4"/>
  <c r="BE50" i="4"/>
  <c r="BF52" i="4"/>
  <c r="BB54" i="4"/>
  <c r="BD54" i="4"/>
  <c r="BE57" i="4"/>
  <c r="BB50" i="4"/>
  <c r="BA57" i="4"/>
  <c r="BC55" i="4"/>
  <c r="BD57" i="4"/>
  <c r="BB52" i="4"/>
  <c r="BD51" i="4"/>
  <c r="BC52" i="4"/>
  <c r="BF57" i="4"/>
  <c r="BC56" i="4"/>
  <c r="BE58" i="4"/>
  <c r="BB58" i="4"/>
  <c r="BF53" i="4"/>
  <c r="BD55" i="4"/>
  <c r="BC53" i="4"/>
  <c r="BC54" i="4"/>
  <c r="BF56" i="4"/>
  <c r="BB51" i="4"/>
  <c r="BF51" i="4"/>
  <c r="BE54" i="4"/>
  <c r="BA54" i="4"/>
  <c r="BB56" i="4"/>
  <c r="BE56" i="4"/>
  <c r="BB53" i="4"/>
  <c r="BB57" i="4"/>
  <c r="BD58" i="4"/>
  <c r="BE55" i="4"/>
  <c r="BF55" i="4"/>
  <c r="BA55" i="4"/>
  <c r="BF54" i="4"/>
  <c r="BA56" i="4"/>
  <c r="BA58" i="4"/>
  <c r="BA52" i="4"/>
  <c r="BE52" i="4"/>
  <c r="BD53" i="4"/>
  <c r="BD56" i="4"/>
  <c r="BA53" i="4"/>
  <c r="BB55" i="4"/>
  <c r="BE103" i="4"/>
  <c r="BC72" i="4"/>
  <c r="BA76" i="4"/>
  <c r="BF93" i="4"/>
  <c r="BE61" i="4"/>
  <c r="BD95" i="4"/>
  <c r="BA63" i="4"/>
  <c r="BB86" i="4"/>
  <c r="BB72" i="4"/>
  <c r="BD59" i="4"/>
  <c r="BC87" i="4"/>
  <c r="BE95" i="4"/>
  <c r="BF82" i="4"/>
  <c r="BD87" i="4"/>
  <c r="BF105" i="4"/>
  <c r="BD65" i="4"/>
  <c r="BF66" i="4"/>
  <c r="BE82" i="4"/>
  <c r="BE98" i="4"/>
  <c r="BC79" i="4"/>
  <c r="BC77" i="4"/>
  <c r="BC95" i="4"/>
  <c r="BB73" i="4"/>
  <c r="BA64" i="4"/>
  <c r="BA85" i="4"/>
  <c r="BE79" i="4"/>
  <c r="BC80" i="4"/>
  <c r="BA95" i="4"/>
  <c r="BD83" i="4"/>
  <c r="BA99" i="4"/>
  <c r="BD91" i="4"/>
  <c r="BF80" i="4"/>
  <c r="BA68" i="4"/>
  <c r="BA87" i="4"/>
  <c r="BC88" i="4"/>
  <c r="BB81" i="4"/>
  <c r="BC66" i="4"/>
  <c r="BF103" i="4"/>
  <c r="BB71" i="4"/>
  <c r="BB98" i="4"/>
  <c r="BC76" i="4"/>
  <c r="BA93" i="4"/>
  <c r="BB68" i="4"/>
  <c r="BF95" i="4"/>
  <c r="BD67" i="4"/>
  <c r="BB77" i="4"/>
  <c r="BC60" i="4"/>
  <c r="BF79" i="4"/>
  <c r="BF69" i="4"/>
  <c r="BE100" i="4"/>
  <c r="BD68" i="4"/>
  <c r="BB97" i="4"/>
  <c r="BF70" i="4"/>
  <c r="BD61" i="4"/>
  <c r="BB94" i="4"/>
  <c r="BA79" i="4"/>
  <c r="BC90" i="4"/>
  <c r="BA84" i="4"/>
  <c r="BA60" i="4"/>
  <c r="BF77" i="4"/>
  <c r="BD62" i="4"/>
  <c r="BF91" i="4"/>
  <c r="BE88" i="4"/>
  <c r="BA80" i="4"/>
  <c r="BB101" i="4"/>
  <c r="BA82" i="4"/>
  <c r="BD98" i="4"/>
  <c r="BD86" i="4"/>
  <c r="BC59" i="4"/>
  <c r="BD76" i="4"/>
  <c r="BF72" i="4"/>
  <c r="BE72" i="4"/>
  <c r="BD101" i="4"/>
  <c r="BA102" i="4"/>
  <c r="BF96" i="4"/>
  <c r="BD84" i="4"/>
  <c r="BD96" i="4"/>
  <c r="BD79" i="4"/>
  <c r="BD72" i="4"/>
  <c r="BD75" i="4"/>
  <c r="BD82" i="4"/>
  <c r="BF84" i="4"/>
  <c r="BC69" i="4"/>
  <c r="BE85" i="4"/>
  <c r="BA89" i="4"/>
  <c r="BB104" i="4"/>
  <c r="BF74" i="4"/>
  <c r="BB85" i="4"/>
  <c r="BA66" i="4"/>
  <c r="BA67" i="4"/>
  <c r="BC94" i="4"/>
  <c r="BC64" i="4"/>
  <c r="BC103" i="4"/>
  <c r="BC83" i="4"/>
  <c r="BE87" i="4"/>
  <c r="BB60" i="4"/>
  <c r="BE76" i="4"/>
  <c r="BC104" i="4"/>
  <c r="BB88" i="4"/>
  <c r="BD103" i="4"/>
  <c r="BC73" i="4"/>
  <c r="BA94" i="4"/>
  <c r="BF102" i="4"/>
  <c r="BB103" i="4"/>
  <c r="BA72" i="4"/>
  <c r="BB66" i="4"/>
  <c r="BE70" i="4"/>
  <c r="BA101" i="4"/>
  <c r="BB62" i="4"/>
  <c r="BE80" i="4"/>
  <c r="BD94" i="4"/>
  <c r="BD97" i="4"/>
  <c r="BB90" i="4"/>
  <c r="BD105" i="4"/>
  <c r="BC65" i="4"/>
  <c r="BB79" i="4"/>
  <c r="BC98" i="4"/>
  <c r="BD73" i="4"/>
  <c r="BE69" i="4"/>
  <c r="BF104" i="4"/>
  <c r="BB75" i="4"/>
  <c r="BF73" i="4"/>
  <c r="BE64" i="4"/>
  <c r="BF94" i="4"/>
  <c r="BC63" i="4"/>
  <c r="BE93" i="4"/>
  <c r="BD64" i="4"/>
  <c r="BB76" i="4"/>
  <c r="BD99" i="4"/>
  <c r="BC74" i="4"/>
  <c r="BA77" i="4"/>
  <c r="BF65" i="4"/>
  <c r="BE104" i="4"/>
  <c r="BB83" i="4"/>
  <c r="BF88" i="4"/>
  <c r="BE81" i="4"/>
  <c r="BA105" i="4"/>
  <c r="BC86" i="4"/>
  <c r="BB105" i="4"/>
  <c r="BB65" i="4"/>
  <c r="BF106" i="4"/>
  <c r="AS14" i="4" s="1"/>
  <c r="BD60" i="4"/>
  <c r="BA81" i="4"/>
  <c r="BE102" i="4"/>
  <c r="BE89" i="4"/>
  <c r="BB61" i="4"/>
  <c r="BB100" i="4"/>
  <c r="BF98" i="4"/>
  <c r="BF97" i="4"/>
  <c r="BE60" i="4"/>
  <c r="BE84" i="4"/>
  <c r="BD102" i="4"/>
  <c r="BC100" i="4"/>
  <c r="BC75" i="4"/>
  <c r="BE66" i="4"/>
  <c r="BE71" i="4"/>
  <c r="BB96" i="4"/>
  <c r="BE59" i="4"/>
  <c r="BB82" i="4"/>
  <c r="BD78" i="4"/>
  <c r="BE105" i="4"/>
  <c r="BA97" i="4"/>
  <c r="BA106" i="4"/>
  <c r="BB69" i="4"/>
  <c r="BE92" i="4"/>
  <c r="BE106" i="4"/>
  <c r="AD14" i="4" s="1"/>
  <c r="BF81" i="4"/>
  <c r="BB80" i="4"/>
  <c r="BC92" i="4"/>
  <c r="BB99" i="4"/>
  <c r="BD70" i="4"/>
  <c r="BE96" i="4"/>
  <c r="BC102" i="4"/>
  <c r="BF101" i="4"/>
  <c r="BA61" i="4"/>
  <c r="BC70" i="4"/>
  <c r="BD92" i="4"/>
  <c r="BA59" i="4"/>
  <c r="BC62" i="4"/>
  <c r="BD74" i="4"/>
  <c r="BE63" i="4"/>
  <c r="BF86" i="4"/>
  <c r="BD81" i="4"/>
  <c r="BF76" i="4"/>
  <c r="BF87" i="4"/>
  <c r="BD63" i="4"/>
  <c r="BA78" i="4"/>
  <c r="BB89" i="4"/>
  <c r="BE77" i="4"/>
  <c r="BD77" i="4"/>
  <c r="BF75" i="4"/>
  <c r="BE73" i="4"/>
  <c r="BC106" i="4"/>
  <c r="BB87" i="4"/>
  <c r="BD90" i="4"/>
  <c r="BD71" i="4"/>
  <c r="BE101" i="4"/>
  <c r="BD66" i="4"/>
  <c r="BB64" i="4"/>
  <c r="BE75" i="4"/>
  <c r="BF60" i="4"/>
  <c r="BF63" i="4"/>
  <c r="BC85" i="4"/>
  <c r="BE97" i="4"/>
  <c r="BB70" i="4"/>
  <c r="BC105" i="4"/>
  <c r="BC97" i="4"/>
  <c r="BF62" i="4"/>
  <c r="BE68" i="4"/>
  <c r="BA74" i="4"/>
  <c r="BA103" i="4"/>
  <c r="BB67" i="4"/>
  <c r="BA73" i="4"/>
  <c r="BF83" i="4"/>
  <c r="BA98" i="4"/>
  <c r="BB84" i="4"/>
  <c r="BA92" i="4"/>
  <c r="BC101" i="4"/>
  <c r="BE78" i="4"/>
  <c r="BB95" i="4"/>
  <c r="BA90" i="4"/>
  <c r="BC78" i="4"/>
  <c r="BC93" i="4"/>
  <c r="BC68" i="4"/>
  <c r="BC84" i="4"/>
  <c r="BC91" i="4"/>
  <c r="BC61" i="4"/>
  <c r="BF64" i="4"/>
  <c r="BB106" i="4"/>
  <c r="BC99" i="4"/>
  <c r="BD88" i="4"/>
  <c r="BF89" i="4"/>
  <c r="BC89" i="4"/>
  <c r="BE67" i="4"/>
  <c r="BB59" i="4"/>
  <c r="BA83" i="4"/>
  <c r="BF68" i="4"/>
  <c r="BE91" i="4"/>
  <c r="BD93" i="4"/>
  <c r="BB91" i="4"/>
  <c r="BD106" i="4"/>
  <c r="BE90" i="4"/>
  <c r="BF67" i="4"/>
  <c r="BA71" i="4"/>
  <c r="BE74" i="4"/>
  <c r="BF90" i="4"/>
  <c r="BA88" i="4"/>
  <c r="BF100" i="4"/>
  <c r="BC96" i="4"/>
  <c r="BD104" i="4"/>
  <c r="BC71" i="4"/>
  <c r="BA75" i="4"/>
  <c r="BA100" i="4"/>
  <c r="BF59" i="4"/>
  <c r="BA96" i="4"/>
  <c r="BF99" i="4"/>
  <c r="BC81" i="4"/>
  <c r="BA104" i="4"/>
  <c r="BF85" i="4"/>
  <c r="BB93" i="4"/>
  <c r="BD85" i="4"/>
  <c r="BA69" i="4"/>
  <c r="BF78" i="4"/>
  <c r="BD100" i="4"/>
  <c r="BD89" i="4"/>
  <c r="BD80" i="4"/>
  <c r="BE62" i="4"/>
  <c r="BF71" i="4"/>
  <c r="BD69" i="4"/>
  <c r="BC67" i="4"/>
  <c r="BF61" i="4"/>
  <c r="BA70" i="4"/>
  <c r="BC82" i="4"/>
  <c r="BB102" i="4"/>
  <c r="BB74" i="4"/>
  <c r="BE83" i="4"/>
  <c r="BB63" i="4"/>
  <c r="BB78" i="4"/>
  <c r="BA65" i="4"/>
  <c r="BA91" i="4"/>
  <c r="BB92" i="4"/>
  <c r="BA62" i="4"/>
  <c r="BF92" i="4"/>
  <c r="BA86" i="4"/>
  <c r="BE94" i="4"/>
  <c r="BE65" i="4"/>
  <c r="BE99" i="4"/>
  <c r="Y14" i="4" l="1"/>
  <c r="T14" i="4"/>
  <c r="AB14" i="4"/>
  <c r="AC14" i="4"/>
  <c r="X14" i="4"/>
  <c r="S14" i="4"/>
  <c r="AQ14" i="4"/>
  <c r="AR14" i="4"/>
  <c r="R14" i="4"/>
  <c r="W14" i="4"/>
  <c r="AT14" i="4"/>
  <c r="AT13" i="4"/>
  <c r="AS12" i="4"/>
  <c r="AT12" i="4"/>
  <c r="AR9" i="4"/>
  <c r="AS15" i="4"/>
  <c r="AR11" i="4"/>
  <c r="AT11" i="4"/>
  <c r="AT15" i="4"/>
  <c r="AT9" i="4"/>
  <c r="AS11" i="4"/>
  <c r="AS6" i="4"/>
  <c r="AR6" i="4"/>
  <c r="AT6" i="4"/>
  <c r="AR15" i="4"/>
  <c r="AS10" i="4"/>
  <c r="AQ11" i="4"/>
  <c r="AR10" i="4"/>
  <c r="AT10" i="4"/>
  <c r="AQ10" i="4"/>
  <c r="AQ6" i="4"/>
  <c r="AE15" i="4"/>
  <c r="AD12" i="4"/>
  <c r="AC15" i="4"/>
  <c r="AE14" i="4"/>
  <c r="AE11" i="4"/>
  <c r="AC10" i="4"/>
  <c r="AC9" i="4"/>
  <c r="AD11" i="4"/>
  <c r="AC11" i="4"/>
  <c r="AD15" i="4"/>
  <c r="AC6" i="4"/>
  <c r="AE12" i="4"/>
  <c r="AD6" i="4"/>
  <c r="AE13" i="4"/>
  <c r="AB6" i="4"/>
  <c r="AE10" i="4"/>
  <c r="AE6" i="4"/>
  <c r="AD10" i="4"/>
  <c r="AE9" i="4"/>
  <c r="AB10" i="4"/>
  <c r="AB11" i="4"/>
  <c r="Z12" i="4"/>
  <c r="U8" i="4"/>
  <c r="V8" i="4" s="1"/>
  <c r="U15" i="4"/>
  <c r="U13" i="4"/>
  <c r="V13" i="4" s="1"/>
  <c r="X15" i="4"/>
  <c r="Y12" i="4"/>
  <c r="Y15" i="4"/>
  <c r="Z14" i="4"/>
  <c r="U9" i="4"/>
  <c r="T11" i="4"/>
  <c r="Z13" i="4"/>
  <c r="T10" i="4"/>
  <c r="Y10" i="4"/>
  <c r="S15" i="4"/>
  <c r="Y11" i="4"/>
  <c r="U12" i="4"/>
  <c r="Y6" i="4"/>
  <c r="U14" i="4"/>
  <c r="T6" i="4"/>
  <c r="W10" i="4"/>
  <c r="T12" i="4"/>
  <c r="S11" i="4"/>
  <c r="X6" i="4"/>
  <c r="S6" i="4"/>
  <c r="R6" i="4"/>
  <c r="U11" i="4"/>
  <c r="T15" i="4"/>
  <c r="Z6" i="4"/>
  <c r="X11" i="4"/>
  <c r="S10" i="4"/>
  <c r="S9" i="4"/>
  <c r="Z10" i="4"/>
  <c r="R10" i="4"/>
  <c r="U10" i="4"/>
  <c r="R11" i="4"/>
  <c r="U6" i="4"/>
  <c r="Z9" i="4"/>
  <c r="W6" i="4"/>
  <c r="Z11" i="4"/>
  <c r="X10" i="4"/>
  <c r="W11" i="4"/>
  <c r="X9" i="4"/>
  <c r="V14" i="4" l="1"/>
  <c r="AA6" i="4"/>
  <c r="V10" i="4"/>
  <c r="B10" i="4" s="1"/>
  <c r="V6" i="4"/>
  <c r="A2" i="11" s="1"/>
  <c r="V12" i="4"/>
  <c r="B12" i="4" s="1"/>
  <c r="V11" i="4"/>
  <c r="A7" i="11" s="1"/>
  <c r="K11" i="4"/>
  <c r="C11" i="4" s="1"/>
  <c r="AA11" i="4"/>
  <c r="A8" i="11"/>
  <c r="AA15" i="4"/>
  <c r="K15" i="4"/>
  <c r="C15" i="4" s="1"/>
  <c r="K13" i="4"/>
  <c r="C13" i="4" s="1"/>
  <c r="AA13" i="4"/>
  <c r="V9" i="4"/>
  <c r="AA10" i="4"/>
  <c r="K10" i="4"/>
  <c r="C10" i="4" s="1"/>
  <c r="K14" i="4"/>
  <c r="C14" i="4" s="1"/>
  <c r="AA14" i="4"/>
  <c r="B13" i="4"/>
  <c r="A9" i="11"/>
  <c r="AA9" i="4"/>
  <c r="K9" i="4"/>
  <c r="C9" i="4" s="1"/>
  <c r="K6" i="4"/>
  <c r="C6" i="4" s="1"/>
  <c r="A10" i="11"/>
  <c r="B14" i="4"/>
  <c r="V15" i="4"/>
  <c r="AA12" i="4"/>
  <c r="K12" i="4"/>
  <c r="C12" i="4" s="1"/>
  <c r="B8" i="4"/>
  <c r="A4" i="11"/>
  <c r="B6" i="4" l="1"/>
  <c r="N6" i="4" s="1"/>
  <c r="B11" i="4"/>
  <c r="N11" i="4" s="1"/>
  <c r="A6" i="11"/>
  <c r="M6" i="11" s="1"/>
  <c r="E4" i="11"/>
  <c r="N4" i="11"/>
  <c r="M4" i="11"/>
  <c r="G4" i="11"/>
  <c r="F4" i="11"/>
  <c r="I4" i="11"/>
  <c r="K4" i="11"/>
  <c r="C4" i="11"/>
  <c r="B4" i="11"/>
  <c r="J4" i="11"/>
  <c r="L4" i="11"/>
  <c r="B15" i="4"/>
  <c r="A11" i="11"/>
  <c r="O6" i="4"/>
  <c r="N8" i="4"/>
  <c r="O8" i="4"/>
  <c r="A5" i="11"/>
  <c r="B9" i="4"/>
  <c r="F2" i="11"/>
  <c r="G2" i="11"/>
  <c r="J2" i="11"/>
  <c r="L2" i="11"/>
  <c r="C2" i="11"/>
  <c r="B2" i="11"/>
  <c r="K2" i="11"/>
  <c r="N2" i="11"/>
  <c r="E2" i="11"/>
  <c r="I2" i="11"/>
  <c r="M2" i="11"/>
  <c r="J10" i="11"/>
  <c r="K10" i="11"/>
  <c r="M10" i="11"/>
  <c r="G10" i="11"/>
  <c r="N10" i="11"/>
  <c r="F10" i="11"/>
  <c r="L10" i="11"/>
  <c r="B10" i="11"/>
  <c r="I10" i="11"/>
  <c r="C10" i="11"/>
  <c r="E10" i="11"/>
  <c r="N10" i="4"/>
  <c r="O10" i="4"/>
  <c r="N13" i="4"/>
  <c r="O13" i="4"/>
  <c r="O11" i="4"/>
  <c r="N12" i="4"/>
  <c r="O12" i="4"/>
  <c r="O14" i="4"/>
  <c r="N14" i="4"/>
  <c r="N7" i="11"/>
  <c r="C7" i="11"/>
  <c r="E7" i="11"/>
  <c r="L7" i="11"/>
  <c r="F7" i="11"/>
  <c r="J7" i="11"/>
  <c r="M7" i="11"/>
  <c r="G7" i="11"/>
  <c r="I7" i="11"/>
  <c r="K7" i="11"/>
  <c r="B7" i="11"/>
  <c r="N8" i="11"/>
  <c r="K8" i="11"/>
  <c r="I8" i="11"/>
  <c r="J8" i="11"/>
  <c r="F8" i="11"/>
  <c r="L8" i="11"/>
  <c r="M8" i="11"/>
  <c r="G8" i="11"/>
  <c r="B8" i="11"/>
  <c r="C8" i="11"/>
  <c r="E8" i="11"/>
  <c r="B9" i="11"/>
  <c r="F9" i="11"/>
  <c r="K9" i="11"/>
  <c r="L9" i="11"/>
  <c r="J9" i="11"/>
  <c r="M9" i="11"/>
  <c r="G9" i="11"/>
  <c r="I9" i="11"/>
  <c r="N9" i="11"/>
  <c r="E9" i="11"/>
  <c r="C9" i="11"/>
  <c r="B6" i="11" l="1"/>
  <c r="G6" i="11"/>
  <c r="L6" i="11"/>
  <c r="F6" i="11"/>
  <c r="N6" i="11"/>
  <c r="C6" i="11"/>
  <c r="I6" i="11"/>
  <c r="E6" i="11"/>
  <c r="J6" i="11"/>
  <c r="K6" i="11"/>
  <c r="AO12" i="4"/>
  <c r="AH12" i="4"/>
  <c r="AI12" i="4"/>
  <c r="AF12" i="4"/>
  <c r="AG12" i="4"/>
  <c r="AF8" i="4"/>
  <c r="AG8" i="4"/>
  <c r="AH8" i="4"/>
  <c r="AO8" i="4"/>
  <c r="AI8" i="4"/>
  <c r="N9" i="4"/>
  <c r="O9" i="4"/>
  <c r="AH11" i="4"/>
  <c r="AG11" i="4"/>
  <c r="AO11" i="4"/>
  <c r="AI11" i="4"/>
  <c r="AF11" i="4"/>
  <c r="AH10" i="4"/>
  <c r="AO10" i="4"/>
  <c r="AI10" i="4"/>
  <c r="AF10" i="4"/>
  <c r="AG10" i="4"/>
  <c r="N5" i="11"/>
  <c r="C5" i="11"/>
  <c r="J5" i="11"/>
  <c r="L5" i="11"/>
  <c r="B5" i="11"/>
  <c r="I5" i="11"/>
  <c r="M5" i="11"/>
  <c r="F5" i="11"/>
  <c r="E5" i="11"/>
  <c r="K5" i="11"/>
  <c r="G5" i="11"/>
  <c r="AH13" i="4"/>
  <c r="AF13" i="4"/>
  <c r="AG13" i="4"/>
  <c r="AO13" i="4"/>
  <c r="AI13" i="4"/>
  <c r="N15" i="4"/>
  <c r="O15" i="4"/>
  <c r="AI14" i="4"/>
  <c r="AF14" i="4"/>
  <c r="AO14" i="4"/>
  <c r="AH14" i="4"/>
  <c r="AG14" i="4"/>
  <c r="AI6" i="4"/>
  <c r="AH6" i="4"/>
  <c r="AG6" i="4"/>
  <c r="AF6" i="4"/>
  <c r="AO6" i="4"/>
  <c r="N11" i="11"/>
  <c r="M11" i="11"/>
  <c r="I11" i="11"/>
  <c r="L11" i="11"/>
  <c r="C11" i="11"/>
  <c r="E11" i="11"/>
  <c r="B11" i="11"/>
  <c r="F11" i="11"/>
  <c r="K11" i="11"/>
  <c r="J11" i="11"/>
  <c r="G11" i="11"/>
  <c r="AY20" i="4" l="1"/>
  <c r="AY16" i="4"/>
  <c r="H26" i="1" s="1"/>
  <c r="AY18" i="4"/>
  <c r="P25" i="1" s="1"/>
  <c r="AY19" i="4"/>
  <c r="Q3" i="7" s="1"/>
  <c r="AY15" i="4"/>
  <c r="H25" i="1" s="1"/>
  <c r="AO9" i="4"/>
  <c r="AF9" i="4"/>
  <c r="AI9" i="4"/>
  <c r="AH9" i="4"/>
  <c r="AG9" i="4"/>
  <c r="AY17" i="4"/>
  <c r="AI15" i="4"/>
  <c r="AO15" i="4"/>
  <c r="AH15" i="4"/>
  <c r="AG15" i="4"/>
  <c r="AF15" i="4"/>
  <c r="BJ7" i="4" l="1"/>
  <c r="BG7" i="4"/>
  <c r="BN106" i="4"/>
  <c r="BR83" i="4"/>
  <c r="P3" i="7"/>
  <c r="O3" i="7"/>
  <c r="AP7" i="4"/>
  <c r="N3" i="7"/>
  <c r="P26" i="1"/>
  <c r="AP9" i="4"/>
  <c r="AP13" i="4"/>
  <c r="BH84" i="4"/>
  <c r="BL12" i="4"/>
  <c r="BQ13" i="4"/>
  <c r="BI8" i="4"/>
  <c r="BH14" i="4"/>
  <c r="BK18" i="4"/>
  <c r="BI14" i="4"/>
  <c r="BN14" i="4"/>
  <c r="BJ10" i="4"/>
  <c r="AM65" i="4" s="1"/>
  <c r="BO21" i="4"/>
  <c r="BL22" i="4"/>
  <c r="BR18" i="4"/>
  <c r="BG13" i="4"/>
  <c r="BG16" i="4"/>
  <c r="BQ22" i="4"/>
  <c r="BO10" i="4"/>
  <c r="BP8" i="4"/>
  <c r="BQ10" i="4"/>
  <c r="BN10" i="4"/>
  <c r="BQ21" i="4"/>
  <c r="BI16" i="4"/>
  <c r="BP17" i="4"/>
  <c r="BR10" i="4"/>
  <c r="BI22" i="4"/>
  <c r="BP22" i="4"/>
  <c r="BN20" i="4"/>
  <c r="BH8" i="4"/>
  <c r="BK14" i="4"/>
  <c r="BM16" i="4"/>
  <c r="BQ7" i="4"/>
  <c r="BP11" i="4"/>
  <c r="BR20" i="4"/>
  <c r="BP18" i="4"/>
  <c r="BP20" i="4"/>
  <c r="BL20" i="4"/>
  <c r="BO22" i="4"/>
  <c r="BH21" i="4"/>
  <c r="BP7" i="4"/>
  <c r="AK62" i="4" s="1"/>
  <c r="AN62" i="4" s="1"/>
  <c r="J62" i="4" s="1"/>
  <c r="BI18" i="4"/>
  <c r="BL11" i="4"/>
  <c r="BI11" i="4"/>
  <c r="BP14" i="4"/>
  <c r="BM18" i="4"/>
  <c r="BH22" i="4"/>
  <c r="BJ22" i="4"/>
  <c r="BI12" i="4"/>
  <c r="BK22" i="4"/>
  <c r="BR23" i="4"/>
  <c r="BH13" i="4"/>
  <c r="BL7" i="4"/>
  <c r="BI21" i="4"/>
  <c r="BR14" i="4"/>
  <c r="BQ24" i="4"/>
  <c r="BK24" i="4"/>
  <c r="BR24" i="4"/>
  <c r="BP25" i="4"/>
  <c r="BN25" i="4"/>
  <c r="BQ25" i="4"/>
  <c r="BI25" i="4"/>
  <c r="BM26" i="4"/>
  <c r="BO26" i="4"/>
  <c r="BR27" i="4"/>
  <c r="BO27" i="4"/>
  <c r="BP27" i="4"/>
  <c r="BP29" i="4"/>
  <c r="BJ28" i="4"/>
  <c r="BQ28" i="4"/>
  <c r="BM29" i="4"/>
  <c r="BI28" i="4"/>
  <c r="BK29" i="4"/>
  <c r="AL12" i="4" s="1"/>
  <c r="BI30" i="4"/>
  <c r="BN30" i="4"/>
  <c r="BJ30" i="4"/>
  <c r="BN31" i="4"/>
  <c r="BP31" i="4"/>
  <c r="BK31" i="4"/>
  <c r="AM13" i="4" s="1"/>
  <c r="BN32" i="4"/>
  <c r="BP32" i="4"/>
  <c r="BR32" i="4"/>
  <c r="BP33" i="4"/>
  <c r="BN33" i="4"/>
  <c r="BR33" i="4"/>
  <c r="BK34" i="4"/>
  <c r="AL15" i="4" s="1"/>
  <c r="BL34" i="4"/>
  <c r="BI34" i="4"/>
  <c r="BP36" i="4"/>
  <c r="BL36" i="4"/>
  <c r="BP35" i="4"/>
  <c r="BN36" i="4"/>
  <c r="BM36" i="4"/>
  <c r="BH35" i="4"/>
  <c r="BJ37" i="4"/>
  <c r="BG37" i="4"/>
  <c r="BP37" i="4"/>
  <c r="BR38" i="4"/>
  <c r="BJ38" i="4"/>
  <c r="BN38" i="4"/>
  <c r="BH39" i="4"/>
  <c r="BP39" i="4"/>
  <c r="BL39" i="4"/>
  <c r="BK40" i="4"/>
  <c r="BJ40" i="4"/>
  <c r="BH40" i="4"/>
  <c r="BL41" i="4"/>
  <c r="BR41" i="4"/>
  <c r="BM41" i="4"/>
  <c r="BK43" i="4"/>
  <c r="BH42" i="4"/>
  <c r="BR42" i="4"/>
  <c r="BR43" i="4"/>
  <c r="BM42" i="4"/>
  <c r="BH43" i="4"/>
  <c r="BR44" i="4"/>
  <c r="BQ45" i="4"/>
  <c r="BM44" i="4"/>
  <c r="BP44" i="4"/>
  <c r="BL45" i="4"/>
  <c r="BH45" i="4"/>
  <c r="BJ46" i="4"/>
  <c r="BH46" i="4"/>
  <c r="BG46" i="4"/>
  <c r="BQ47" i="4"/>
  <c r="BR47" i="4"/>
  <c r="BH47" i="4"/>
  <c r="BO48" i="4"/>
  <c r="BG48" i="4"/>
  <c r="BK48" i="4"/>
  <c r="BN49" i="4"/>
  <c r="BM49" i="4"/>
  <c r="BQ49" i="4"/>
  <c r="BL50" i="4"/>
  <c r="BM50" i="4"/>
  <c r="BI50" i="4"/>
  <c r="AL16" i="4" s="1"/>
  <c r="BR51" i="4"/>
  <c r="BG52" i="4"/>
  <c r="BM51" i="4"/>
  <c r="BI52" i="4"/>
  <c r="BP51" i="4"/>
  <c r="BJ52" i="4"/>
  <c r="BI53" i="4"/>
  <c r="BH53" i="4"/>
  <c r="BJ53" i="4"/>
  <c r="BR54" i="4"/>
  <c r="BM54" i="4"/>
  <c r="BP54" i="4"/>
  <c r="BK55" i="4"/>
  <c r="BG56" i="4"/>
  <c r="BP55" i="4"/>
  <c r="BI55" i="4"/>
  <c r="BQ55" i="4"/>
  <c r="BN55" i="4"/>
  <c r="BQ57" i="4"/>
  <c r="BN58" i="4"/>
  <c r="BL57" i="4"/>
  <c r="BJ57" i="4"/>
  <c r="BQ58" i="4"/>
  <c r="BR57" i="4"/>
  <c r="BI63" i="4"/>
  <c r="BH76" i="4"/>
  <c r="BP76" i="4"/>
  <c r="BG63" i="4"/>
  <c r="BK63" i="4"/>
  <c r="BK76" i="4"/>
  <c r="BG76" i="4"/>
  <c r="BQ85" i="4"/>
  <c r="BQ86" i="4"/>
  <c r="BI75" i="4"/>
  <c r="BI71" i="4"/>
  <c r="BK101" i="4"/>
  <c r="BG95" i="4"/>
  <c r="BO98" i="4"/>
  <c r="BP81" i="4"/>
  <c r="BO100" i="4"/>
  <c r="BL17" i="4"/>
  <c r="BK20" i="4"/>
  <c r="BM14" i="4"/>
  <c r="BJ15" i="4"/>
  <c r="BJ8" i="4"/>
  <c r="BM20" i="4"/>
  <c r="BL21" i="4"/>
  <c r="BJ19" i="4"/>
  <c r="BH11" i="4"/>
  <c r="AJ8" i="4" s="1"/>
  <c r="BO12" i="4"/>
  <c r="BM8" i="4"/>
  <c r="BG10" i="4"/>
  <c r="BK7" i="4"/>
  <c r="BM23" i="4"/>
  <c r="BH19" i="4"/>
  <c r="BO23" i="4"/>
  <c r="BL19" i="4"/>
  <c r="BJ14" i="4"/>
  <c r="BM22" i="4"/>
  <c r="BH23" i="4"/>
  <c r="BN19" i="4"/>
  <c r="BP9" i="4"/>
  <c r="BI13" i="4"/>
  <c r="BM10" i="4"/>
  <c r="BN8" i="4"/>
  <c r="BJ12" i="4"/>
  <c r="BG8" i="4"/>
  <c r="BI17" i="4"/>
  <c r="BR9" i="4"/>
  <c r="BK17" i="4"/>
  <c r="BH9" i="4"/>
  <c r="BR15" i="4"/>
  <c r="BJ16" i="4"/>
  <c r="BJ23" i="4"/>
  <c r="BM17" i="4"/>
  <c r="BG11" i="4"/>
  <c r="BI7" i="4"/>
  <c r="BM12" i="4"/>
  <c r="BQ23" i="4"/>
  <c r="BQ12" i="4"/>
  <c r="BQ15" i="4"/>
  <c r="BN18" i="4"/>
  <c r="BP10" i="4"/>
  <c r="BL14" i="4"/>
  <c r="BN21" i="4"/>
  <c r="BO16" i="4"/>
  <c r="BR13" i="4"/>
  <c r="BO18" i="4"/>
  <c r="BR21" i="4"/>
  <c r="AJ65" i="4"/>
  <c r="BM24" i="4"/>
  <c r="BO24" i="4"/>
  <c r="BG24" i="4"/>
  <c r="BK25" i="4"/>
  <c r="BG25" i="4"/>
  <c r="BM25" i="4"/>
  <c r="BL25" i="4"/>
  <c r="BP26" i="4"/>
  <c r="BJ26" i="4"/>
  <c r="BH27" i="4"/>
  <c r="BG27" i="4"/>
  <c r="BK27" i="4"/>
  <c r="AM15" i="4" s="1"/>
  <c r="BG29" i="4"/>
  <c r="BN29" i="4"/>
  <c r="BR29" i="4"/>
  <c r="BJ29" i="4"/>
  <c r="BH29" i="4"/>
  <c r="BP28" i="4"/>
  <c r="BG30" i="4"/>
  <c r="BH30" i="4"/>
  <c r="BK30" i="4"/>
  <c r="AM12" i="4" s="1"/>
  <c r="BI31" i="4"/>
  <c r="BL31" i="4"/>
  <c r="BQ31" i="4"/>
  <c r="BK32" i="4"/>
  <c r="BM32" i="4"/>
  <c r="BH32" i="4"/>
  <c r="AK9" i="4" s="1"/>
  <c r="BL33" i="4"/>
  <c r="BJ33" i="4"/>
  <c r="BQ33" i="4"/>
  <c r="BN34" i="4"/>
  <c r="BP34" i="4"/>
  <c r="BM34" i="4"/>
  <c r="BK35" i="4"/>
  <c r="AK15" i="4" s="1"/>
  <c r="BM35" i="4"/>
  <c r="BI35" i="4"/>
  <c r="BO35" i="4"/>
  <c r="BL35" i="4"/>
  <c r="BH36" i="4"/>
  <c r="BL37" i="4"/>
  <c r="BH37" i="4"/>
  <c r="BO37" i="4"/>
  <c r="BI38" i="4"/>
  <c r="BO38" i="4"/>
  <c r="BL38" i="4"/>
  <c r="BJ39" i="4"/>
  <c r="BR39" i="4"/>
  <c r="BM39" i="4"/>
  <c r="BM40" i="4"/>
  <c r="BG40" i="4"/>
  <c r="BQ40" i="4"/>
  <c r="BI41" i="4"/>
  <c r="BH41" i="4"/>
  <c r="BJ41" i="4"/>
  <c r="BL43" i="4"/>
  <c r="BP42" i="4"/>
  <c r="BP43" i="4"/>
  <c r="BJ43" i="4"/>
  <c r="BO43" i="4"/>
  <c r="BM43" i="4"/>
  <c r="BN44" i="4"/>
  <c r="BP45" i="4"/>
  <c r="BR45" i="4"/>
  <c r="BL44" i="4"/>
  <c r="BK44" i="4"/>
  <c r="BI45" i="4"/>
  <c r="BR46" i="4"/>
  <c r="BK46" i="4"/>
  <c r="BM46" i="4"/>
  <c r="BL47" i="4"/>
  <c r="BO47" i="4"/>
  <c r="BG47" i="4"/>
  <c r="BH48" i="4"/>
  <c r="BN48" i="4"/>
  <c r="BL48" i="4"/>
  <c r="BJ49" i="4"/>
  <c r="BG49" i="4"/>
  <c r="BO49" i="4"/>
  <c r="BQ50" i="4"/>
  <c r="BK50" i="4"/>
  <c r="BO50" i="4"/>
  <c r="BG51" i="4"/>
  <c r="BH51" i="4"/>
  <c r="BL51" i="4"/>
  <c r="BO51" i="4"/>
  <c r="BK52" i="4"/>
  <c r="BQ52" i="4"/>
  <c r="BG53" i="4"/>
  <c r="BN53" i="4"/>
  <c r="BQ53" i="4"/>
  <c r="BJ54" i="4"/>
  <c r="BK54" i="4"/>
  <c r="BG54" i="4"/>
  <c r="BM55" i="4"/>
  <c r="BO56" i="4"/>
  <c r="BJ55" i="4"/>
  <c r="BR55" i="4"/>
  <c r="BO55" i="4"/>
  <c r="BL56" i="4"/>
  <c r="BO58" i="4"/>
  <c r="BN57" i="4"/>
  <c r="BG58" i="4"/>
  <c r="BH57" i="4"/>
  <c r="BK58" i="4"/>
  <c r="BI57" i="4"/>
  <c r="BL63" i="4"/>
  <c r="BM76" i="4"/>
  <c r="BQ76" i="4"/>
  <c r="BH63" i="4"/>
  <c r="BO76" i="4"/>
  <c r="BO85" i="4"/>
  <c r="BI76" i="4"/>
  <c r="BQ64" i="4"/>
  <c r="BP86" i="4"/>
  <c r="BH75" i="4"/>
  <c r="BP83" i="4"/>
  <c r="BH101" i="4"/>
  <c r="BR95" i="4"/>
  <c r="BH18" i="4"/>
  <c r="AK8" i="4" s="1"/>
  <c r="BQ20" i="4"/>
  <c r="BJ18" i="4"/>
  <c r="BM11" i="4"/>
  <c r="BL15" i="4"/>
  <c r="BQ14" i="4"/>
  <c r="BG19" i="4"/>
  <c r="BN22" i="4"/>
  <c r="BK8" i="4"/>
  <c r="AK16" i="4" s="1"/>
  <c r="BJ21" i="4"/>
  <c r="BM13" i="4"/>
  <c r="BH16" i="4"/>
  <c r="AM7" i="4" s="1"/>
  <c r="BQ16" i="4"/>
  <c r="BJ20" i="4"/>
  <c r="BR16" i="4"/>
  <c r="BH15" i="4"/>
  <c r="AK7" i="4" s="1"/>
  <c r="BR8" i="4"/>
  <c r="BI20" i="4"/>
  <c r="BG21" i="4"/>
  <c r="BK16" i="4"/>
  <c r="BI23" i="4"/>
  <c r="BL16" i="4"/>
  <c r="BJ11" i="4"/>
  <c r="BR11" i="4"/>
  <c r="BN12" i="4"/>
  <c r="BG20" i="4"/>
  <c r="BL24" i="4"/>
  <c r="BR25" i="4"/>
  <c r="BO25" i="4"/>
  <c r="BG26" i="4"/>
  <c r="BQ27" i="4"/>
  <c r="BI27" i="4"/>
  <c r="BQ29" i="4"/>
  <c r="BM28" i="4"/>
  <c r="BK28" i="4"/>
  <c r="BL30" i="4"/>
  <c r="BM31" i="4"/>
  <c r="BJ31" i="4"/>
  <c r="BG32" i="4"/>
  <c r="BM33" i="4"/>
  <c r="BG33" i="4"/>
  <c r="BR34" i="4"/>
  <c r="BG36" i="4"/>
  <c r="BJ36" i="4"/>
  <c r="BR35" i="4"/>
  <c r="BQ37" i="4"/>
  <c r="BK37" i="4"/>
  <c r="BG38" i="4"/>
  <c r="BO39" i="4"/>
  <c r="BN39" i="4"/>
  <c r="BO40" i="4"/>
  <c r="BN41" i="4"/>
  <c r="BQ41" i="4"/>
  <c r="BI43" i="4"/>
  <c r="BJ42" i="4"/>
  <c r="BG42" i="4"/>
  <c r="BO44" i="4"/>
  <c r="BK45" i="4"/>
  <c r="BG45" i="4"/>
  <c r="BO46" i="4"/>
  <c r="BM47" i="4"/>
  <c r="BN47" i="4"/>
  <c r="BI48" i="4"/>
  <c r="BI49" i="4"/>
  <c r="BL49" i="4"/>
  <c r="BJ50" i="4"/>
  <c r="BK51" i="4"/>
  <c r="BJ51" i="4"/>
  <c r="BH52" i="4"/>
  <c r="BP53" i="4"/>
  <c r="BR53" i="4"/>
  <c r="BI54" i="4"/>
  <c r="BL55" i="4"/>
  <c r="BM56" i="4"/>
  <c r="BH55" i="4"/>
  <c r="BK57" i="4"/>
  <c r="BI58" i="4"/>
  <c r="BP57" i="4"/>
  <c r="BM63" i="4"/>
  <c r="BJ76" i="4"/>
  <c r="BO63" i="4"/>
  <c r="BG85" i="4"/>
  <c r="BJ86" i="4"/>
  <c r="BI83" i="4"/>
  <c r="BK98" i="4"/>
  <c r="BR61" i="4"/>
  <c r="BN100" i="4"/>
  <c r="BH92" i="4"/>
  <c r="BQ73" i="4"/>
  <c r="BM105" i="4"/>
  <c r="BM66" i="4"/>
  <c r="BM89" i="4"/>
  <c r="BR68" i="4"/>
  <c r="BL70" i="4"/>
  <c r="BL80" i="4"/>
  <c r="BL79" i="4"/>
  <c r="BG96" i="4"/>
  <c r="BP88" i="4"/>
  <c r="BJ103" i="4"/>
  <c r="BK85" i="4"/>
  <c r="BR86" i="4"/>
  <c r="BK75" i="4"/>
  <c r="BJ83" i="4"/>
  <c r="BQ101" i="4"/>
  <c r="BQ95" i="4"/>
  <c r="BQ61" i="4"/>
  <c r="BO81" i="4"/>
  <c r="BI100" i="4"/>
  <c r="BN92" i="4"/>
  <c r="BH73" i="4"/>
  <c r="BQ105" i="4"/>
  <c r="BK66" i="4"/>
  <c r="BN89" i="4"/>
  <c r="BK68" i="4"/>
  <c r="BO70" i="4"/>
  <c r="BH80" i="4"/>
  <c r="BN79" i="4"/>
  <c r="BR96" i="4"/>
  <c r="BK88" i="4"/>
  <c r="BO103" i="4"/>
  <c r="BN86" i="4"/>
  <c r="BP71" i="4"/>
  <c r="BJ95" i="4"/>
  <c r="BG81" i="4"/>
  <c r="BI90" i="4"/>
  <c r="BN105" i="4"/>
  <c r="BH89" i="4"/>
  <c r="BJ91" i="4"/>
  <c r="BR79" i="4"/>
  <c r="BR88" i="4"/>
  <c r="BN78" i="4"/>
  <c r="BI106" i="4"/>
  <c r="BN60" i="4"/>
  <c r="BL62" i="4"/>
  <c r="BN69" i="4"/>
  <c r="BN74" i="4"/>
  <c r="BN59" i="4"/>
  <c r="BO97" i="4"/>
  <c r="BQ67" i="4"/>
  <c r="BL102" i="4"/>
  <c r="BM82" i="4"/>
  <c r="BK93" i="4"/>
  <c r="BG87" i="4"/>
  <c r="BP99" i="4"/>
  <c r="BK95" i="4"/>
  <c r="BM100" i="4"/>
  <c r="BN66" i="4"/>
  <c r="BO80" i="4"/>
  <c r="BL78" i="4"/>
  <c r="BJ77" i="4"/>
  <c r="BK69" i="4"/>
  <c r="BH74" i="4"/>
  <c r="BQ102" i="4"/>
  <c r="BP84" i="4"/>
  <c r="BN99" i="4"/>
  <c r="BL75" i="4"/>
  <c r="BL61" i="4"/>
  <c r="BO73" i="4"/>
  <c r="BM68" i="4"/>
  <c r="BG65" i="4"/>
  <c r="BH106" i="4"/>
  <c r="BJ60" i="4"/>
  <c r="BN85" i="4"/>
  <c r="BL71" i="4"/>
  <c r="BJ61" i="4"/>
  <c r="BM73" i="4"/>
  <c r="BJ70" i="4"/>
  <c r="BO96" i="4"/>
  <c r="BR106" i="4"/>
  <c r="BK62" i="4"/>
  <c r="BR74" i="4"/>
  <c r="BR97" i="4"/>
  <c r="BM67" i="4"/>
  <c r="BR84" i="4"/>
  <c r="BO87" i="4"/>
  <c r="BQ75" i="4"/>
  <c r="BN98" i="4"/>
  <c r="BP92" i="4"/>
  <c r="BL68" i="4"/>
  <c r="BI96" i="4"/>
  <c r="BP106" i="4"/>
  <c r="BN62" i="4"/>
  <c r="BP75" i="4"/>
  <c r="BP73" i="4"/>
  <c r="BL65" i="4"/>
  <c r="BG60" i="4"/>
  <c r="BG74" i="4"/>
  <c r="BR94" i="4"/>
  <c r="BO102" i="4"/>
  <c r="BM93" i="4"/>
  <c r="BI86" i="4"/>
  <c r="BG90" i="4"/>
  <c r="BP79" i="4"/>
  <c r="BM62" i="4"/>
  <c r="BH97" i="4"/>
  <c r="BK84" i="4"/>
  <c r="BR81" i="4"/>
  <c r="BG62" i="4"/>
  <c r="BG97" i="4"/>
  <c r="BG102" i="4"/>
  <c r="BH93" i="4"/>
  <c r="BI64" i="4"/>
  <c r="BM90" i="4"/>
  <c r="BQ80" i="4"/>
  <c r="BH77" i="4"/>
  <c r="BG104" i="4"/>
  <c r="BK97" i="4"/>
  <c r="BM102" i="4"/>
  <c r="BI84" i="4"/>
  <c r="BL99" i="4"/>
  <c r="BM97" i="4"/>
  <c r="BL93" i="4"/>
  <c r="BR98" i="4"/>
  <c r="BI65" i="4"/>
  <c r="BP74" i="4"/>
  <c r="BK92" i="4"/>
  <c r="BL10" i="4"/>
  <c r="BI9" i="4"/>
  <c r="BP13" i="4"/>
  <c r="BM19" i="4"/>
  <c r="BG9" i="4"/>
  <c r="BI15" i="4"/>
  <c r="BH12" i="4"/>
  <c r="BH17" i="4"/>
  <c r="AJ7" i="4" s="1"/>
  <c r="BN17" i="4"/>
  <c r="BO19" i="4"/>
  <c r="BO14" i="4"/>
  <c r="BH10" i="4"/>
  <c r="AJ17" i="4" s="1"/>
  <c r="BJ24" i="4"/>
  <c r="BI24" i="4"/>
  <c r="BH26" i="4"/>
  <c r="AM8" i="4" s="1"/>
  <c r="BN26" i="4"/>
  <c r="BN28" i="4"/>
  <c r="BM30" i="4"/>
  <c r="BG31" i="4"/>
  <c r="BQ32" i="4"/>
  <c r="BH33" i="4"/>
  <c r="BQ34" i="4"/>
  <c r="BI36" i="4"/>
  <c r="BI37" i="4"/>
  <c r="BK38" i="4"/>
  <c r="BG39" i="4"/>
  <c r="BR40" i="4"/>
  <c r="BP41" i="4"/>
  <c r="BL42" i="4"/>
  <c r="BG44" i="4"/>
  <c r="BM45" i="4"/>
  <c r="BQ46" i="4"/>
  <c r="BM48" i="4"/>
  <c r="BN50" i="4"/>
  <c r="BL52" i="4"/>
  <c r="AL17" i="4" s="1"/>
  <c r="BK53" i="4"/>
  <c r="BO54" i="4"/>
  <c r="BJ56" i="4"/>
  <c r="BI56" i="4"/>
  <c r="BM58" i="4"/>
  <c r="BR76" i="4"/>
  <c r="BP64" i="4"/>
  <c r="BR71" i="4"/>
  <c r="BI61" i="4"/>
  <c r="BK81" i="4"/>
  <c r="BP105" i="4"/>
  <c r="BQ66" i="4"/>
  <c r="BO91" i="4"/>
  <c r="BG79" i="4"/>
  <c r="BN65" i="4"/>
  <c r="BL103" i="4"/>
  <c r="BR64" i="4"/>
  <c r="BP95" i="4"/>
  <c r="BP90" i="4"/>
  <c r="BP66" i="4"/>
  <c r="BP91" i="4"/>
  <c r="BQ79" i="4"/>
  <c r="BH85" i="4"/>
  <c r="BM75" i="4"/>
  <c r="BR100" i="4"/>
  <c r="BI68" i="4"/>
  <c r="BG80" i="4"/>
  <c r="BO65" i="4"/>
  <c r="BQ106" i="4"/>
  <c r="BH60" i="4"/>
  <c r="BI69" i="4"/>
  <c r="BL104" i="4"/>
  <c r="BP97" i="4"/>
  <c r="BR67" i="4"/>
  <c r="BG84" i="4"/>
  <c r="BP93" i="4"/>
  <c r="BR75" i="4"/>
  <c r="BH96" i="4"/>
  <c r="BJ106" i="4"/>
  <c r="BR60" i="4"/>
  <c r="BP59" i="4"/>
  <c r="BG82" i="4"/>
  <c r="BO93" i="4"/>
  <c r="BP101" i="4"/>
  <c r="BH66" i="4"/>
  <c r="BJ80" i="4"/>
  <c r="BN88" i="4"/>
  <c r="BL69" i="4"/>
  <c r="BO101" i="4"/>
  <c r="BJ79" i="4"/>
  <c r="BK103" i="4"/>
  <c r="BK104" i="4"/>
  <c r="BM94" i="4"/>
  <c r="BI93" i="4"/>
  <c r="BR85" i="4"/>
  <c r="BJ100" i="4"/>
  <c r="BN70" i="4"/>
  <c r="BQ68" i="4"/>
  <c r="BO104" i="4"/>
  <c r="BO84" i="4"/>
  <c r="BL95" i="4"/>
  <c r="BR78" i="4"/>
  <c r="BI67" i="4"/>
  <c r="BH99" i="4"/>
  <c r="BL88" i="4"/>
  <c r="BR87" i="4"/>
  <c r="BI66" i="4"/>
  <c r="BH78" i="4"/>
  <c r="BQ69" i="4"/>
  <c r="BH82" i="4"/>
  <c r="BM87" i="4"/>
  <c r="BH102" i="4"/>
  <c r="BH86" i="4"/>
  <c r="BI72" i="4"/>
  <c r="BK60" i="4"/>
  <c r="BR19" i="4"/>
  <c r="BL13" i="4"/>
  <c r="BK15" i="4"/>
  <c r="BN7" i="4"/>
  <c r="BP16" i="4"/>
  <c r="BR12" i="4"/>
  <c r="BH7" i="4"/>
  <c r="AL8" i="4" s="1"/>
  <c r="BM21" i="4"/>
  <c r="BK13" i="4"/>
  <c r="AK12" i="4" s="1"/>
  <c r="BG18" i="4"/>
  <c r="BG12" i="4"/>
  <c r="BL23" i="4"/>
  <c r="BL8" i="4"/>
  <c r="BN23" i="4"/>
  <c r="BQ17" i="4"/>
  <c r="BN16" i="4"/>
  <c r="BK21" i="4"/>
  <c r="BO20" i="4"/>
  <c r="BO17" i="4"/>
  <c r="BL9" i="4"/>
  <c r="BO9" i="4"/>
  <c r="BQ19" i="4"/>
  <c r="BJ17" i="4"/>
  <c r="BK23" i="4"/>
  <c r="AJ14" i="4" s="1"/>
  <c r="BI10" i="4"/>
  <c r="BK11" i="4"/>
  <c r="BJ9" i="4"/>
  <c r="BK19" i="4"/>
  <c r="BP12" i="4"/>
  <c r="BM7" i="4"/>
  <c r="BO13" i="4"/>
  <c r="BQ18" i="4"/>
  <c r="BK10" i="4"/>
  <c r="AJ12" i="4" s="1"/>
  <c r="BM9" i="4"/>
  <c r="BR17" i="4"/>
  <c r="BH20" i="4"/>
  <c r="AL7" i="4" s="1"/>
  <c r="BO7" i="4"/>
  <c r="BN24" i="4"/>
  <c r="BR26" i="4"/>
  <c r="BH25" i="4"/>
  <c r="BK26" i="4"/>
  <c r="BM27" i="4"/>
  <c r="BL27" i="4"/>
  <c r="BH28" i="4"/>
  <c r="BR28" i="4"/>
  <c r="BO29" i="4"/>
  <c r="BQ30" i="4"/>
  <c r="BO31" i="4"/>
  <c r="BR31" i="4"/>
  <c r="BI32" i="4"/>
  <c r="BI33" i="4"/>
  <c r="BK33" i="4"/>
  <c r="BH34" i="4"/>
  <c r="BG35" i="4"/>
  <c r="BK36" i="4"/>
  <c r="BO36" i="4"/>
  <c r="BM37" i="4"/>
  <c r="BN37" i="4"/>
  <c r="BP38" i="4"/>
  <c r="BQ39" i="4"/>
  <c r="BI39" i="4"/>
  <c r="BI40" i="4"/>
  <c r="BO41" i="4"/>
  <c r="BK41" i="4"/>
  <c r="BI42" i="4"/>
  <c r="BN42" i="4"/>
  <c r="BK42" i="4"/>
  <c r="BH44" i="4"/>
  <c r="BJ45" i="4"/>
  <c r="BN45" i="4"/>
  <c r="BP46" i="4"/>
  <c r="BK47" i="4"/>
  <c r="BP47" i="4"/>
  <c r="BR48" i="4"/>
  <c r="BH49" i="4"/>
  <c r="BP49" i="4"/>
  <c r="BP50" i="4"/>
  <c r="BN51" i="4"/>
  <c r="BI51" i="4"/>
  <c r="BM52" i="4"/>
  <c r="BM53" i="4"/>
  <c r="BO53" i="4"/>
  <c r="BQ54" i="4"/>
  <c r="BP56" i="4"/>
  <c r="BG55" i="4"/>
  <c r="BQ56" i="4"/>
  <c r="BM57" i="4"/>
  <c r="BP58" i="4"/>
  <c r="BO57" i="4"/>
  <c r="BL76" i="4"/>
  <c r="BN63" i="4"/>
  <c r="BN64" i="4"/>
  <c r="BI85" i="4"/>
  <c r="BN75" i="4"/>
  <c r="BH83" i="4"/>
  <c r="BH98" i="4"/>
  <c r="BN81" i="4"/>
  <c r="BO90" i="4"/>
  <c r="BM92" i="4"/>
  <c r="BJ73" i="4"/>
  <c r="BN72" i="4"/>
  <c r="BG66" i="4"/>
  <c r="BR89" i="4"/>
  <c r="BI91" i="4"/>
  <c r="BQ70" i="4"/>
  <c r="BR80" i="4"/>
  <c r="BP65" i="4"/>
  <c r="BN96" i="4"/>
  <c r="BI88" i="4"/>
  <c r="BQ78" i="4"/>
  <c r="BK64" i="4"/>
  <c r="BM86" i="4"/>
  <c r="BO71" i="4"/>
  <c r="BO83" i="4"/>
  <c r="BI101" i="4"/>
  <c r="BP98" i="4"/>
  <c r="BM61" i="4"/>
  <c r="BQ81" i="4"/>
  <c r="BK90" i="4"/>
  <c r="BO92" i="4"/>
  <c r="BR73" i="4"/>
  <c r="BH72" i="4"/>
  <c r="BJ66" i="4"/>
  <c r="BI89" i="4"/>
  <c r="BR91" i="4"/>
  <c r="BH70" i="4"/>
  <c r="BK80" i="4"/>
  <c r="BR65" i="4"/>
  <c r="BL96" i="4"/>
  <c r="BH88" i="4"/>
  <c r="BK78" i="4"/>
  <c r="BL86" i="4"/>
  <c r="BQ83" i="4"/>
  <c r="BJ98" i="4"/>
  <c r="BM81" i="4"/>
  <c r="BQ92" i="4"/>
  <c r="BQ72" i="4"/>
  <c r="BG89" i="4"/>
  <c r="BM70" i="4"/>
  <c r="BM65" i="4"/>
  <c r="BG88" i="4"/>
  <c r="BP78" i="4"/>
  <c r="BI77" i="4"/>
  <c r="BI60" i="4"/>
  <c r="BO62" i="4"/>
  <c r="BQ104" i="4"/>
  <c r="BL74" i="4"/>
  <c r="BR59" i="4"/>
  <c r="BK94" i="4"/>
  <c r="BH67" i="4"/>
  <c r="BJ102" i="4"/>
  <c r="BN84" i="4"/>
  <c r="BR93" i="4"/>
  <c r="BQ87" i="4"/>
  <c r="BG75" i="4"/>
  <c r="BG98" i="4"/>
  <c r="BG92" i="4"/>
  <c r="BL66" i="4"/>
  <c r="BQ65" i="4"/>
  <c r="BG106" i="4"/>
  <c r="BL60" i="4"/>
  <c r="BM69" i="4"/>
  <c r="BL59" i="4"/>
  <c r="AM17" i="4" s="1"/>
  <c r="BI102" i="4"/>
  <c r="BQ84" i="4"/>
  <c r="BK99" i="4"/>
  <c r="BN83" i="4"/>
  <c r="BJ81" i="4"/>
  <c r="BK105" i="4"/>
  <c r="BG70" i="4"/>
  <c r="BP96" i="4"/>
  <c r="BO106" i="4"/>
  <c r="BP62" i="4"/>
  <c r="BM85" i="4"/>
  <c r="BG83" i="4"/>
  <c r="BG100" i="4"/>
  <c r="BL72" i="4"/>
  <c r="BI70" i="4"/>
  <c r="BG103" i="4"/>
  <c r="BK77" i="4"/>
  <c r="BP69" i="4"/>
  <c r="BK59" i="4"/>
  <c r="BI94" i="4"/>
  <c r="BP67" i="4"/>
  <c r="BN93" i="4"/>
  <c r="BG99" i="4"/>
  <c r="BQ71" i="4"/>
  <c r="BO61" i="4"/>
  <c r="BH105" i="4"/>
  <c r="BH91" i="4"/>
  <c r="BM103" i="4"/>
  <c r="BL77" i="4"/>
  <c r="BQ62" i="4"/>
  <c r="BL101" i="4"/>
  <c r="BR72" i="4"/>
  <c r="BH103" i="4"/>
  <c r="BJ69" i="4"/>
  <c r="BQ59" i="4"/>
  <c r="BH94" i="4"/>
  <c r="BN82" i="4"/>
  <c r="BN87" i="4"/>
  <c r="BH71" i="4"/>
  <c r="BO105" i="4"/>
  <c r="BQ88" i="4"/>
  <c r="BO69" i="4"/>
  <c r="BG94" i="4"/>
  <c r="BJ93" i="4"/>
  <c r="BK70" i="4"/>
  <c r="BN104" i="4"/>
  <c r="BQ94" i="4"/>
  <c r="BL82" i="4"/>
  <c r="BG93" i="4"/>
  <c r="BM71" i="4"/>
  <c r="BI73" i="4"/>
  <c r="BQ96" i="4"/>
  <c r="BR62" i="4"/>
  <c r="BK74" i="4"/>
  <c r="BL94" i="4"/>
  <c r="BR102" i="4"/>
  <c r="BQ93" i="4"/>
  <c r="BO60" i="4"/>
  <c r="BJ67" i="4"/>
  <c r="BL87" i="4"/>
  <c r="BG78" i="4"/>
  <c r="BM59" i="4"/>
  <c r="BN11" i="4"/>
  <c r="BP21" i="4"/>
  <c r="BQ8" i="4"/>
  <c r="BI19" i="4"/>
  <c r="BG22" i="4"/>
  <c r="BG17" i="4"/>
  <c r="BO8" i="4"/>
  <c r="BK9" i="4"/>
  <c r="AJ15" i="4" s="1"/>
  <c r="BL18" i="4"/>
  <c r="BR7" i="4"/>
  <c r="BO11" i="4"/>
  <c r="BG23" i="4"/>
  <c r="BR22" i="4"/>
  <c r="BI26" i="4"/>
  <c r="BN27" i="4"/>
  <c r="BI29" i="4"/>
  <c r="BL29" i="4"/>
  <c r="BO30" i="4"/>
  <c r="BO32" i="4"/>
  <c r="BJ34" i="4"/>
  <c r="BJ35" i="4"/>
  <c r="BQ35" i="4"/>
  <c r="BQ38" i="4"/>
  <c r="BP40" i="4"/>
  <c r="BQ43" i="4"/>
  <c r="BN43" i="4"/>
  <c r="BJ44" i="4"/>
  <c r="BL46" i="4"/>
  <c r="BI47" i="4"/>
  <c r="AM16" i="4" s="1"/>
  <c r="BQ48" i="4"/>
  <c r="BR49" i="4"/>
  <c r="BG50" i="4"/>
  <c r="BQ51" i="4"/>
  <c r="BN52" i="4"/>
  <c r="BL54" i="4"/>
  <c r="BK56" i="4"/>
  <c r="BH58" i="4"/>
  <c r="BG57" i="4"/>
  <c r="BR63" i="4"/>
  <c r="BP63" i="4"/>
  <c r="BR101" i="4"/>
  <c r="BH90" i="4"/>
  <c r="BR92" i="4"/>
  <c r="BP72" i="4"/>
  <c r="BP68" i="4"/>
  <c r="BP70" i="4"/>
  <c r="BK96" i="4"/>
  <c r="BL85" i="4"/>
  <c r="BJ75" i="4"/>
  <c r="BJ71" i="4"/>
  <c r="BL83" i="4"/>
  <c r="BI98" i="4"/>
  <c r="BG61" i="4"/>
  <c r="BP100" i="4"/>
  <c r="BI92" i="4"/>
  <c r="BJ105" i="4"/>
  <c r="BO72" i="4"/>
  <c r="BO68" i="4"/>
  <c r="BR70" i="4"/>
  <c r="BJ65" i="4"/>
  <c r="BJ96" i="4"/>
  <c r="BR103" i="4"/>
  <c r="BG101" i="4"/>
  <c r="BQ98" i="4"/>
  <c r="BG73" i="4"/>
  <c r="BK72" i="4"/>
  <c r="BQ103" i="4"/>
  <c r="BR77" i="4"/>
  <c r="BM74" i="4"/>
  <c r="BN94" i="4"/>
  <c r="BP82" i="4"/>
  <c r="BO99" i="4"/>
  <c r="BH61" i="4"/>
  <c r="BG105" i="4"/>
  <c r="BN68" i="4"/>
  <c r="BP104" i="4"/>
  <c r="BL64" i="4"/>
  <c r="BK100" i="4"/>
  <c r="BP77" i="4"/>
  <c r="BO64" i="4"/>
  <c r="BJ90" i="4"/>
  <c r="BO89" i="4"/>
  <c r="BM60" i="4"/>
  <c r="BQ97" i="4"/>
  <c r="BK102" i="4"/>
  <c r="BM83" i="4"/>
  <c r="BJ72" i="4"/>
  <c r="BI78" i="4"/>
  <c r="BG77" i="4"/>
  <c r="BG69" i="4"/>
  <c r="BL98" i="4"/>
  <c r="BL106" i="4"/>
  <c r="BH59" i="4"/>
  <c r="BO67" i="4"/>
  <c r="BP87" i="4"/>
  <c r="BQ89" i="4"/>
  <c r="BO74" i="4"/>
  <c r="BI74" i="4"/>
  <c r="BG67" i="4"/>
  <c r="BK82" i="4"/>
  <c r="BM101" i="4"/>
  <c r="BO59" i="4"/>
  <c r="BP94" i="4"/>
  <c r="BR104" i="4"/>
  <c r="BJ99" i="4"/>
  <c r="BQ11" i="4"/>
  <c r="BN9" i="4"/>
  <c r="BG14" i="4"/>
  <c r="BN13" i="4"/>
  <c r="BM15" i="4"/>
  <c r="BO15" i="4"/>
  <c r="BP23" i="4"/>
  <c r="BJ13" i="4"/>
  <c r="BQ9" i="4"/>
  <c r="BK12" i="4"/>
  <c r="AK13" i="4" s="1"/>
  <c r="BH69" i="4"/>
  <c r="BJ74" i="4"/>
  <c r="BG59" i="4"/>
  <c r="BP61" i="4"/>
  <c r="BN97" i="4"/>
  <c r="BI59" i="4"/>
  <c r="BQ99" i="4"/>
  <c r="BI104" i="4"/>
  <c r="BP85" i="4"/>
  <c r="BO66" i="4"/>
  <c r="BI87" i="4"/>
  <c r="BM104" i="4"/>
  <c r="BG68" i="4"/>
  <c r="BJ64" i="4"/>
  <c r="BL89" i="4"/>
  <c r="BH87" i="4"/>
  <c r="BJ62" i="4"/>
  <c r="BI105" i="4"/>
  <c r="BJ87" i="4"/>
  <c r="BJ94" i="4"/>
  <c r="BR69" i="4"/>
  <c r="BM78" i="4"/>
  <c r="BR66" i="4"/>
  <c r="BN101" i="4"/>
  <c r="BO88" i="4"/>
  <c r="BK91" i="4"/>
  <c r="BL105" i="4"/>
  <c r="BH81" i="4"/>
  <c r="BK71" i="4"/>
  <c r="BP103" i="4"/>
  <c r="BN80" i="4"/>
  <c r="BG72" i="4"/>
  <c r="BL100" i="4"/>
  <c r="BG64" i="4"/>
  <c r="BR58" i="4"/>
  <c r="BH56" i="4"/>
  <c r="BL53" i="4"/>
  <c r="BH50" i="4"/>
  <c r="BJ48" i="4"/>
  <c r="AM10" i="4" s="1"/>
  <c r="BI44" i="4"/>
  <c r="BG43" i="4"/>
  <c r="BN40" i="4"/>
  <c r="BR37" i="4"/>
  <c r="BG34" i="4"/>
  <c r="BJ32" i="4"/>
  <c r="BO28" i="4"/>
  <c r="BQ26" i="4"/>
  <c r="BP24" i="4"/>
  <c r="BN15" i="4"/>
  <c r="BP89" i="4"/>
  <c r="BK87" i="4"/>
  <c r="BJ104" i="4"/>
  <c r="BR99" i="4"/>
  <c r="BO77" i="4"/>
  <c r="BK106" i="4"/>
  <c r="BL84" i="4"/>
  <c r="BQ77" i="4"/>
  <c r="BP60" i="4"/>
  <c r="BL90" i="4"/>
  <c r="BQ82" i="4"/>
  <c r="BH62" i="4"/>
  <c r="BL92" i="4"/>
  <c r="BQ60" i="4"/>
  <c r="BJ92" i="4"/>
  <c r="BI82" i="4"/>
  <c r="BM77" i="4"/>
  <c r="BL81" i="4"/>
  <c r="BJ84" i="4"/>
  <c r="BL97" i="4"/>
  <c r="BI62" i="4"/>
  <c r="BM96" i="4"/>
  <c r="BL73" i="4"/>
  <c r="BN71" i="4"/>
  <c r="BH65" i="4"/>
  <c r="BJ68" i="4"/>
  <c r="BN73" i="4"/>
  <c r="BM98" i="4"/>
  <c r="BO75" i="4"/>
  <c r="BJ88" i="4"/>
  <c r="BG91" i="4"/>
  <c r="BR105" i="4"/>
  <c r="BN61" i="4"/>
  <c r="BQ63" i="4"/>
  <c r="BJ58" i="4"/>
  <c r="BN56" i="4"/>
  <c r="BP52" i="4"/>
  <c r="BR50" i="4"/>
  <c r="BJ47" i="4"/>
  <c r="BQ44" i="4"/>
  <c r="BO42" i="4"/>
  <c r="BK39" i="4"/>
  <c r="BR36" i="4"/>
  <c r="BO34" i="4"/>
  <c r="BH31" i="4"/>
  <c r="AM9" i="4" s="1"/>
  <c r="BL28" i="4"/>
  <c r="BL26" i="4"/>
  <c r="BP19" i="4"/>
  <c r="BM84" i="4"/>
  <c r="BI99" i="4"/>
  <c r="BN91" i="4"/>
  <c r="BP102" i="4"/>
  <c r="BI80" i="4"/>
  <c r="BJ78" i="4"/>
  <c r="BI95" i="4"/>
  <c r="BO94" i="4"/>
  <c r="BO78" i="4"/>
  <c r="BO95" i="4"/>
  <c r="BN103" i="4"/>
  <c r="BM95" i="4"/>
  <c r="BK67" i="4"/>
  <c r="BM88" i="4"/>
  <c r="BK83" i="4"/>
  <c r="BJ82" i="4"/>
  <c r="BJ59" i="4"/>
  <c r="BN77" i="4"/>
  <c r="BP80" i="4"/>
  <c r="BR90" i="4"/>
  <c r="BH64" i="4"/>
  <c r="BH79" i="4"/>
  <c r="BK89" i="4"/>
  <c r="BN90" i="4"/>
  <c r="BN95" i="4"/>
  <c r="BO86" i="4"/>
  <c r="BK65" i="4"/>
  <c r="BH68" i="4"/>
  <c r="BK73" i="4"/>
  <c r="BH95" i="4"/>
  <c r="BN76" i="4"/>
  <c r="BL58" i="4"/>
  <c r="BH54" i="4"/>
  <c r="BO52" i="4"/>
  <c r="BK49" i="4"/>
  <c r="BN46" i="4"/>
  <c r="BO45" i="4"/>
  <c r="BG41" i="4"/>
  <c r="BH38" i="4"/>
  <c r="BQ36" i="4"/>
  <c r="BO33" i="4"/>
  <c r="BP30" i="4"/>
  <c r="BG28" i="4"/>
  <c r="BJ25" i="4"/>
  <c r="BG15" i="4"/>
  <c r="BR82" i="4"/>
  <c r="BL67" i="4"/>
  <c r="BQ91" i="4"/>
  <c r="BN67" i="4"/>
  <c r="BO82" i="4"/>
  <c r="BI81" i="4"/>
  <c r="BJ97" i="4"/>
  <c r="BQ100" i="4"/>
  <c r="BM79" i="4"/>
  <c r="BM64" i="4"/>
  <c r="BI97" i="4"/>
  <c r="BK79" i="4"/>
  <c r="BK86" i="4"/>
  <c r="BI79" i="4"/>
  <c r="BG86" i="4"/>
  <c r="BQ74" i="4"/>
  <c r="BM91" i="4"/>
  <c r="BM99" i="4"/>
  <c r="BN102" i="4"/>
  <c r="BH104" i="4"/>
  <c r="BM106" i="4"/>
  <c r="BL91" i="4"/>
  <c r="BK61" i="4"/>
  <c r="BI103" i="4"/>
  <c r="BM80" i="4"/>
  <c r="BM72" i="4"/>
  <c r="BH100" i="4"/>
  <c r="BJ101" i="4"/>
  <c r="BJ85" i="4"/>
  <c r="BO79" i="4"/>
  <c r="BJ89" i="4"/>
  <c r="BQ90" i="4"/>
  <c r="BG71" i="4"/>
  <c r="BJ63" i="4"/>
  <c r="BR56" i="4"/>
  <c r="BN54" i="4"/>
  <c r="BR52" i="4"/>
  <c r="BP48" i="4"/>
  <c r="BI46" i="4"/>
  <c r="AJ10" i="4" s="1"/>
  <c r="BQ42" i="4"/>
  <c r="BL40" i="4"/>
  <c r="BM38" i="4"/>
  <c r="BN35" i="4"/>
  <c r="BL32" i="4"/>
  <c r="BR30" i="4"/>
  <c r="BJ27" i="4"/>
  <c r="BH24" i="4"/>
  <c r="AJ9" i="4" s="1"/>
  <c r="BP15" i="4"/>
  <c r="AP10" i="4"/>
  <c r="AP12" i="4"/>
  <c r="AP11" i="4"/>
  <c r="AP14" i="4"/>
  <c r="AP8" i="4"/>
  <c r="AP15" i="4"/>
  <c r="AP6" i="4"/>
  <c r="T3" i="7"/>
  <c r="Y26" i="1" l="1"/>
  <c r="P28" i="1"/>
  <c r="AK17" i="4"/>
  <c r="AN17" i="4" s="1"/>
  <c r="J17" i="4" s="1"/>
  <c r="AL13" i="4"/>
  <c r="AJ16" i="4"/>
  <c r="AN16" i="4" s="1"/>
  <c r="J16" i="4" s="1"/>
  <c r="AJ13" i="4"/>
  <c r="AK6" i="4"/>
  <c r="AM14" i="4"/>
  <c r="AJ11" i="4"/>
  <c r="AL14" i="4"/>
  <c r="AL6" i="4"/>
  <c r="AK14" i="4"/>
  <c r="AL10" i="4"/>
  <c r="AL11" i="4"/>
  <c r="AJ6" i="4"/>
  <c r="AK11" i="4"/>
  <c r="AK10" i="4"/>
  <c r="AM6" i="4"/>
  <c r="AM11" i="4"/>
  <c r="AL9" i="4"/>
  <c r="AN9" i="4" s="1"/>
  <c r="J9" i="4" s="1"/>
  <c r="AN65" i="4"/>
  <c r="J65" i="4" s="1"/>
  <c r="AN7" i="4"/>
  <c r="J7" i="4" s="1"/>
  <c r="AN15" i="4"/>
  <c r="J15" i="4" s="1"/>
  <c r="AN8" i="4"/>
  <c r="J8" i="4" s="1"/>
  <c r="AN12" i="4"/>
  <c r="J12" i="4" s="1"/>
  <c r="H42" i="1" l="1"/>
  <c r="L42" i="1" s="1"/>
  <c r="K47" i="1" s="1"/>
  <c r="AJ3" i="7" s="1"/>
  <c r="AN14" i="4"/>
  <c r="J14" i="4" s="1"/>
  <c r="AN13" i="4"/>
  <c r="J13" i="4" s="1"/>
  <c r="AN6" i="4"/>
  <c r="J6" i="4" s="1"/>
  <c r="AN10" i="4"/>
  <c r="J10" i="4" s="1"/>
  <c r="AN11" i="4"/>
  <c r="J11" i="4" s="1"/>
</calcChain>
</file>

<file path=xl/sharedStrings.xml><?xml version="1.0" encoding="utf-8"?>
<sst xmlns="http://schemas.openxmlformats.org/spreadsheetml/2006/main" count="368" uniqueCount="243">
  <si>
    <t>チーム登録番号：</t>
    <rPh sb="3" eb="5">
      <t>トウロク</t>
    </rPh>
    <rPh sb="5" eb="7">
      <t>バンゴウ</t>
    </rPh>
    <phoneticPr fontId="2"/>
  </si>
  <si>
    <t>チーム名称：</t>
    <rPh sb="3" eb="5">
      <t>メイショウ</t>
    </rPh>
    <phoneticPr fontId="2"/>
  </si>
  <si>
    <t>チーム略称：</t>
    <rPh sb="3" eb="5">
      <t>リャクショウ</t>
    </rPh>
    <phoneticPr fontId="2"/>
  </si>
  <si>
    <t>申込責任者：</t>
    <rPh sb="0" eb="2">
      <t>モウシコミ</t>
    </rPh>
    <rPh sb="2" eb="5">
      <t>セキニンシャ</t>
    </rPh>
    <phoneticPr fontId="2"/>
  </si>
  <si>
    <t>生年月日</t>
    <rPh sb="0" eb="2">
      <t>セイネン</t>
    </rPh>
    <rPh sb="2" eb="4">
      <t>ガッピ</t>
    </rPh>
    <phoneticPr fontId="2"/>
  </si>
  <si>
    <t>登録種別</t>
    <rPh sb="0" eb="2">
      <t>トウロク</t>
    </rPh>
    <rPh sb="2" eb="4">
      <t>シュベツ</t>
    </rPh>
    <phoneticPr fontId="2"/>
  </si>
  <si>
    <t>No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</si>
  <si>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</si>
  <si>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</si>
  <si>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姓カナ</t>
    <rPh sb="0" eb="1">
      <t>セイ</t>
    </rPh>
    <phoneticPr fontId="2"/>
  </si>
  <si>
    <t>名カナ</t>
    <rPh sb="0" eb="1">
      <t>ナ</t>
    </rPh>
    <phoneticPr fontId="2"/>
  </si>
  <si>
    <t>No.</t>
    <phoneticPr fontId="2"/>
  </si>
  <si>
    <t>チーム名</t>
    <rPh sb="3" eb="4">
      <t>メイ</t>
    </rPh>
    <phoneticPr fontId="2"/>
  </si>
  <si>
    <t>合計年齢</t>
    <rPh sb="0" eb="2">
      <t>ゴウケイ</t>
    </rPh>
    <rPh sb="2" eb="4">
      <t>ネンレイ</t>
    </rPh>
    <phoneticPr fontId="2"/>
  </si>
  <si>
    <t>第一泳者</t>
    <rPh sb="0" eb="2">
      <t>ダイイチ</t>
    </rPh>
    <rPh sb="2" eb="4">
      <t>エイシャ</t>
    </rPh>
    <phoneticPr fontId="2"/>
  </si>
  <si>
    <t>第二泳者</t>
    <rPh sb="0" eb="2">
      <t>ダイニ</t>
    </rPh>
    <rPh sb="2" eb="4">
      <t>エイシャ</t>
    </rPh>
    <phoneticPr fontId="2"/>
  </si>
  <si>
    <t>第三泳者</t>
    <rPh sb="0" eb="1">
      <t>ダイ</t>
    </rPh>
    <rPh sb="1" eb="2">
      <t>サン</t>
    </rPh>
    <rPh sb="2" eb="4">
      <t>エイシャ</t>
    </rPh>
    <phoneticPr fontId="2"/>
  </si>
  <si>
    <t>第四泳者</t>
    <rPh sb="0" eb="1">
      <t>ダイ</t>
    </rPh>
    <rPh sb="1" eb="2">
      <t>ヨン</t>
    </rPh>
    <rPh sb="2" eb="4">
      <t>エイシャ</t>
    </rPh>
    <phoneticPr fontId="2"/>
  </si>
  <si>
    <t>種目</t>
    <rPh sb="0" eb="2">
      <t>シュモク</t>
    </rPh>
    <phoneticPr fontId="2"/>
  </si>
  <si>
    <t>ｴﾝﾄﾘｰﾀｲﾑ</t>
    <phoneticPr fontId="2"/>
  </si>
  <si>
    <t>－</t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</si>
  <si>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</si>
  <si>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</si>
  <si>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平　泳　ぎ　　 50m</t>
    <rPh sb="0" eb="1">
      <t>ヒラ</t>
    </rPh>
    <rPh sb="2" eb="3">
      <t>オヨ</t>
    </rPh>
    <phoneticPr fontId="2"/>
  </si>
  <si>
    <t>フリガナ</t>
    <phoneticPr fontId="2"/>
  </si>
  <si>
    <t>◎参加人数</t>
    <rPh sb="1" eb="3">
      <t>サンカ</t>
    </rPh>
    <rPh sb="3" eb="5">
      <t>ニンズウ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</si>
  <si>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</si>
  <si>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</si>
  <si>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合計</t>
    <rPh sb="0" eb="2">
      <t>ゴウケイ</t>
    </rPh>
    <phoneticPr fontId="2"/>
  </si>
  <si>
    <t>◎リレー種目数</t>
    <rPh sb="4" eb="6">
      <t>シュモク</t>
    </rPh>
    <rPh sb="6" eb="7">
      <t>スウ</t>
    </rPh>
    <phoneticPr fontId="2"/>
  </si>
  <si>
    <t>◎個人種目数</t>
    <rPh sb="1" eb="3">
      <t>コジン</t>
    </rPh>
    <rPh sb="3" eb="5">
      <t>シュモク</t>
    </rPh>
    <rPh sb="5" eb="6">
      <t>スウ</t>
    </rPh>
    <phoneticPr fontId="2"/>
  </si>
  <si>
    <t>女子メドレー</t>
    <rPh sb="0" eb="2">
      <t>ジョシ</t>
    </rPh>
    <phoneticPr fontId="2"/>
  </si>
  <si>
    <t>男子メドレー</t>
    <rPh sb="0" eb="2">
      <t>ダンシ</t>
    </rPh>
    <phoneticPr fontId="2"/>
  </si>
  <si>
    <t>女子フリー</t>
    <rPh sb="0" eb="2">
      <t>ジョシ</t>
    </rPh>
    <phoneticPr fontId="2"/>
  </si>
  <si>
    <t>男子フリー</t>
    <rPh sb="0" eb="2">
      <t>ダンシ</t>
    </rPh>
    <phoneticPr fontId="2"/>
  </si>
  <si>
    <t>リレー合計</t>
    <rPh sb="3" eb="5">
      <t>ゴウケイ</t>
    </rPh>
    <phoneticPr fontId="2"/>
  </si>
  <si>
    <t>【　男子　】</t>
    <rPh sb="2" eb="4">
      <t>ダンシ</t>
    </rPh>
    <phoneticPr fontId="2"/>
  </si>
  <si>
    <t>【　女子　】</t>
    <rPh sb="2" eb="4">
      <t>ジョシ</t>
    </rPh>
    <phoneticPr fontId="2"/>
  </si>
  <si>
    <t>バタフライ　　 50m</t>
    <phoneticPr fontId="2"/>
  </si>
  <si>
    <t>出場種目数</t>
    <rPh sb="0" eb="2">
      <t>シュツジョウ</t>
    </rPh>
    <rPh sb="2" eb="4">
      <t>シュモク</t>
    </rPh>
    <rPh sb="4" eb="5">
      <t>スウ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</si>
  <si>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</si>
  <si>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</si>
  <si>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</si>
  <si>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</si>
  <si>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種目重複</t>
    <rPh sb="0" eb="2">
      <t>シュモク</t>
    </rPh>
    <rPh sb="2" eb="4">
      <t>チョウフク</t>
    </rPh>
    <phoneticPr fontId="2"/>
  </si>
  <si>
    <t>※個人種目の入力を先に行って下さい。</t>
    <rPh sb="1" eb="3">
      <t>コジン</t>
    </rPh>
    <rPh sb="3" eb="5">
      <t>シュモク</t>
    </rPh>
    <rPh sb="6" eb="8">
      <t>ニュウリョク</t>
    </rPh>
    <rPh sb="9" eb="10">
      <t>サキ</t>
    </rPh>
    <rPh sb="11" eb="12">
      <t>オコナ</t>
    </rPh>
    <rPh sb="14" eb="15">
      <t>クダ</t>
    </rPh>
    <phoneticPr fontId="2"/>
  </si>
  <si>
    <t>色のついた部分のみ入力願います。</t>
    <rPh sb="0" eb="1">
      <t>イロ</t>
    </rPh>
    <rPh sb="5" eb="7">
      <t>ブブン</t>
    </rPh>
    <rPh sb="9" eb="11">
      <t>ニュウリョク</t>
    </rPh>
    <rPh sb="11" eb="12">
      <t>ネガ</t>
    </rPh>
    <phoneticPr fontId="2"/>
  </si>
  <si>
    <t>リレーオーダー用紙</t>
    <rPh sb="7" eb="9">
      <t>ヨウシ</t>
    </rPh>
    <phoneticPr fontId="2"/>
  </si>
  <si>
    <t>申込一覧表</t>
    <rPh sb="0" eb="2">
      <t>モウシコミ</t>
    </rPh>
    <rPh sb="2" eb="4">
      <t>イチラン</t>
    </rPh>
    <rPh sb="4" eb="5">
      <t>ヒョウ</t>
    </rPh>
    <phoneticPr fontId="2"/>
  </si>
  <si>
    <t>申込書</t>
    <rPh sb="0" eb="3">
      <t>モウシコミショ</t>
    </rPh>
    <phoneticPr fontId="2"/>
  </si>
  <si>
    <t>チーム番号</t>
    <rPh sb="3" eb="5">
      <t>バンゴウ</t>
    </rPh>
    <phoneticPr fontId="2"/>
  </si>
  <si>
    <t>チーム略称</t>
    <rPh sb="3" eb="5">
      <t>リャクショウ</t>
    </rPh>
    <phoneticPr fontId="2"/>
  </si>
  <si>
    <t>連絡責任者名</t>
    <rPh sb="0" eb="2">
      <t>レンラク</t>
    </rPh>
    <rPh sb="2" eb="5">
      <t>セキニンシャ</t>
    </rPh>
    <rPh sb="5" eb="6">
      <t>メイ</t>
    </rPh>
    <phoneticPr fontId="2"/>
  </si>
  <si>
    <t>責任者カナ</t>
    <rPh sb="0" eb="3">
      <t>セキニンシャ</t>
    </rPh>
    <phoneticPr fontId="2"/>
  </si>
  <si>
    <t>チーム名カナ</t>
    <rPh sb="3" eb="4">
      <t>メイ</t>
    </rPh>
    <phoneticPr fontId="2"/>
  </si>
  <si>
    <t>参加人数</t>
    <rPh sb="0" eb="2">
      <t>サンカ</t>
    </rPh>
    <rPh sb="2" eb="4">
      <t>ニンズウ</t>
    </rPh>
    <phoneticPr fontId="2"/>
  </si>
  <si>
    <t>リレー種目数</t>
    <rPh sb="3" eb="5">
      <t>シュモク</t>
    </rPh>
    <rPh sb="5" eb="6">
      <t>スウ</t>
    </rPh>
    <phoneticPr fontId="2"/>
  </si>
  <si>
    <t>個人種目数</t>
    <rPh sb="0" eb="2">
      <t>コジン</t>
    </rPh>
    <rPh sb="2" eb="4">
      <t>シュモク</t>
    </rPh>
    <rPh sb="4" eb="5">
      <t>スウ</t>
    </rPh>
    <phoneticPr fontId="2"/>
  </si>
  <si>
    <t>女子MR</t>
    <rPh sb="0" eb="2">
      <t>ジョシ</t>
    </rPh>
    <phoneticPr fontId="2"/>
  </si>
  <si>
    <t>女子FR</t>
    <rPh sb="0" eb="2">
      <t>ジョシ</t>
    </rPh>
    <phoneticPr fontId="2"/>
  </si>
  <si>
    <t>男子MR</t>
    <rPh sb="0" eb="2">
      <t>ダンシ</t>
    </rPh>
    <phoneticPr fontId="2"/>
  </si>
  <si>
    <t>男子FR</t>
    <rPh sb="0" eb="2">
      <t>ダンシ</t>
    </rPh>
    <phoneticPr fontId="2"/>
  </si>
  <si>
    <t>混合MR</t>
    <rPh sb="0" eb="2">
      <t>コンゴウ</t>
    </rPh>
    <phoneticPr fontId="2"/>
  </si>
  <si>
    <t>混合FR</t>
    <rPh sb="0" eb="2">
      <t>コンゴウ</t>
    </rPh>
    <phoneticPr fontId="2"/>
  </si>
  <si>
    <t>No</t>
    <phoneticPr fontId="2"/>
  </si>
  <si>
    <t>種　　目</t>
    <rPh sb="0" eb="1">
      <t>タネ</t>
    </rPh>
    <rPh sb="3" eb="4">
      <t>メ</t>
    </rPh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</si>
  <si>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</si>
  <si>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</si>
  <si>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写真</t>
    <rPh sb="0" eb="2">
      <t>シャシン</t>
    </rPh>
    <phoneticPr fontId="2"/>
  </si>
  <si>
    <t>018</t>
    <phoneticPr fontId="2"/>
  </si>
  <si>
    <t>025</t>
    <phoneticPr fontId="2"/>
  </si>
  <si>
    <t>030</t>
    <phoneticPr fontId="2"/>
  </si>
  <si>
    <t>035</t>
    <phoneticPr fontId="2"/>
  </si>
  <si>
    <t>040</t>
    <phoneticPr fontId="2"/>
  </si>
  <si>
    <t>045</t>
    <phoneticPr fontId="2"/>
  </si>
  <si>
    <t>050</t>
    <phoneticPr fontId="2"/>
  </si>
  <si>
    <t>055</t>
    <phoneticPr fontId="2"/>
  </si>
  <si>
    <t>060</t>
    <phoneticPr fontId="2"/>
  </si>
  <si>
    <t>065</t>
    <phoneticPr fontId="2"/>
  </si>
  <si>
    <t>070</t>
    <phoneticPr fontId="2"/>
  </si>
  <si>
    <t>075</t>
    <phoneticPr fontId="2"/>
  </si>
  <si>
    <t>080</t>
    <phoneticPr fontId="2"/>
  </si>
  <si>
    <t>085</t>
    <phoneticPr fontId="2"/>
  </si>
  <si>
    <t>090</t>
    <phoneticPr fontId="2"/>
  </si>
  <si>
    <t>095</t>
    <phoneticPr fontId="2"/>
  </si>
  <si>
    <t>518</t>
    <phoneticPr fontId="2"/>
  </si>
  <si>
    <t>525</t>
    <phoneticPr fontId="2"/>
  </si>
  <si>
    <t>530</t>
    <phoneticPr fontId="2"/>
  </si>
  <si>
    <t>535</t>
    <phoneticPr fontId="2"/>
  </si>
  <si>
    <t>540</t>
    <phoneticPr fontId="2"/>
  </si>
  <si>
    <t>545</t>
    <phoneticPr fontId="2"/>
  </si>
  <si>
    <t>550</t>
    <phoneticPr fontId="2"/>
  </si>
  <si>
    <t>555</t>
    <phoneticPr fontId="2"/>
  </si>
  <si>
    <t>560</t>
    <phoneticPr fontId="2"/>
  </si>
  <si>
    <t>565</t>
    <phoneticPr fontId="2"/>
  </si>
  <si>
    <t>570</t>
    <phoneticPr fontId="2"/>
  </si>
  <si>
    <t>575</t>
    <phoneticPr fontId="2"/>
  </si>
  <si>
    <t>580</t>
    <phoneticPr fontId="2"/>
  </si>
  <si>
    <t>585</t>
    <phoneticPr fontId="2"/>
  </si>
  <si>
    <t>590</t>
    <phoneticPr fontId="2"/>
  </si>
  <si>
    <t>595</t>
    <phoneticPr fontId="2"/>
  </si>
  <si>
    <t>個人メドレー　100m</t>
    <rPh sb="0" eb="2">
      <t>コジン</t>
    </rPh>
    <phoneticPr fontId="2"/>
  </si>
  <si>
    <t>背　泳　ぎ     50m</t>
    <rPh sb="0" eb="1">
      <t>セ</t>
    </rPh>
    <rPh sb="2" eb="3">
      <t>エイ</t>
    </rPh>
    <phoneticPr fontId="2"/>
  </si>
  <si>
    <t>他所属</t>
    <rPh sb="0" eb="1">
      <t>タ</t>
    </rPh>
    <rPh sb="1" eb="3">
      <t>ショゾク</t>
    </rPh>
    <phoneticPr fontId="2"/>
  </si>
  <si>
    <t>氏名</t>
    <rPh sb="0" eb="2">
      <t>シメイ</t>
    </rPh>
    <phoneticPr fontId="2"/>
  </si>
  <si>
    <t>カナ</t>
    <phoneticPr fontId="2"/>
  </si>
  <si>
    <t>オープン</t>
    <phoneticPr fontId="2"/>
  </si>
  <si>
    <t>備考</t>
    <rPh sb="0" eb="2">
      <t>ビコウ</t>
    </rPh>
    <phoneticPr fontId="2"/>
  </si>
  <si>
    <t>種別</t>
    <rPh sb="0" eb="2">
      <t>シュベツ</t>
    </rPh>
    <phoneticPr fontId="2"/>
  </si>
  <si>
    <t>性別</t>
    <rPh sb="0" eb="2">
      <t>セイベツ</t>
    </rPh>
    <phoneticPr fontId="2"/>
  </si>
  <si>
    <t>種目名</t>
    <rPh sb="0" eb="2">
      <t>シュモク</t>
    </rPh>
    <rPh sb="2" eb="3">
      <t>メイ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</si>
  <si>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</si>
  <si>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</si>
  <si>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種目番号</t>
    <rPh sb="0" eb="2">
      <t>シュモク</t>
    </rPh>
    <rPh sb="2" eb="4">
      <t>バンゴウ</t>
    </rPh>
    <phoneticPr fontId="2"/>
  </si>
  <si>
    <r>
      <t>選手N</t>
    </r>
    <r>
      <rPr>
        <sz val="10"/>
        <rFont val="ＭＳ 明朝"/>
        <family val="1"/>
        <charset val="128"/>
      </rPr>
      <t>o</t>
    </r>
    <rPh sb="0" eb="2">
      <t>センシュ</t>
    </rPh>
    <phoneticPr fontId="2"/>
  </si>
  <si>
    <t>氏名2</t>
    <rPh sb="0" eb="2">
      <t>シメイ</t>
    </rPh>
    <phoneticPr fontId="2"/>
  </si>
  <si>
    <t>計</t>
    <rPh sb="0" eb="1">
      <t>ケイ</t>
    </rPh>
    <phoneticPr fontId="2"/>
  </si>
  <si>
    <t>No</t>
    <phoneticPr fontId="2"/>
  </si>
  <si>
    <t>ｽﾀｯﾌ</t>
    <phoneticPr fontId="2"/>
  </si>
  <si>
    <t>スタッフ</t>
    <phoneticPr fontId="2"/>
  </si>
  <si>
    <t>プロNo氏名</t>
    <rPh sb="4" eb="6">
      <t>シメイ</t>
    </rPh>
    <phoneticPr fontId="2"/>
  </si>
  <si>
    <t>プロNo</t>
    <phoneticPr fontId="2"/>
  </si>
  <si>
    <t>選手No</t>
    <rPh sb="0" eb="2">
      <t>センシュ</t>
    </rPh>
    <phoneticPr fontId="2"/>
  </si>
  <si>
    <t>重複</t>
    <rPh sb="0" eb="2">
      <t>チョウフク</t>
    </rPh>
    <phoneticPr fontId="2"/>
  </si>
  <si>
    <t>種目数</t>
    <rPh sb="0" eb="2">
      <t>シュモク</t>
    </rPh>
    <rPh sb="2" eb="3">
      <t>スウ</t>
    </rPh>
    <phoneticPr fontId="2"/>
  </si>
  <si>
    <t>No区分</t>
    <rPh sb="2" eb="4">
      <t>クブン</t>
    </rPh>
    <phoneticPr fontId="2"/>
  </si>
  <si>
    <t>数</t>
    <rPh sb="0" eb="1">
      <t>カズ</t>
    </rPh>
    <phoneticPr fontId="2"/>
  </si>
  <si>
    <t>スタッフは黄色網掛です</t>
    <rPh sb="5" eb="7">
      <t>キイロ</t>
    </rPh>
    <rPh sb="7" eb="9">
      <t>アミカ</t>
    </rPh>
    <phoneticPr fontId="2"/>
  </si>
  <si>
    <t>番号</t>
    <rPh sb="0" eb="2">
      <t>バンゴウ</t>
    </rPh>
    <phoneticPr fontId="2"/>
  </si>
  <si>
    <t>プロ</t>
    <phoneticPr fontId="2"/>
  </si>
  <si>
    <t>No</t>
    <phoneticPr fontId="2"/>
  </si>
  <si>
    <t>ｴﾝﾄﾘｰ数</t>
    <rPh sb="5" eb="6">
      <t>スウ</t>
    </rPh>
    <phoneticPr fontId="2"/>
  </si>
  <si>
    <t>ｴﾝﾄﾘｰﾀｲﾑ</t>
    <phoneticPr fontId="2"/>
  </si>
  <si>
    <t>チームNo</t>
    <phoneticPr fontId="2"/>
  </si>
  <si>
    <t>No</t>
    <phoneticPr fontId="2"/>
  </si>
  <si>
    <t>所属番号</t>
    <rPh sb="0" eb="2">
      <t>ショゾク</t>
    </rPh>
    <rPh sb="2" eb="4">
      <t>バンゴウ</t>
    </rPh>
    <phoneticPr fontId="2"/>
  </si>
  <si>
    <r>
      <t>背　泳　ぎ　　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5</t>
    </r>
    <r>
      <rPr>
        <sz val="10"/>
        <rFont val="ＭＳ 明朝"/>
        <family val="1"/>
        <charset val="128"/>
      </rPr>
      <t>m</t>
    </r>
    <rPh sb="0" eb="1">
      <t>セ</t>
    </rPh>
    <rPh sb="2" eb="3">
      <t>オヨ</t>
    </rPh>
    <phoneticPr fontId="2"/>
  </si>
  <si>
    <r>
      <t xml:space="preserve">バタフライ　　 </t>
    </r>
    <r>
      <rPr>
        <sz val="10"/>
        <rFont val="ＭＳ 明朝"/>
        <family val="1"/>
        <charset val="128"/>
      </rPr>
      <t>25</t>
    </r>
    <r>
      <rPr>
        <sz val="10"/>
        <rFont val="ＭＳ 明朝"/>
        <family val="1"/>
        <charset val="128"/>
      </rPr>
      <t>m</t>
    </r>
    <phoneticPr fontId="2"/>
  </si>
  <si>
    <r>
      <t xml:space="preserve">平　泳　ぎ　　 </t>
    </r>
    <r>
      <rPr>
        <sz val="10"/>
        <rFont val="ＭＳ 明朝"/>
        <family val="1"/>
        <charset val="128"/>
      </rPr>
      <t>25</t>
    </r>
    <r>
      <rPr>
        <sz val="10"/>
        <rFont val="ＭＳ 明朝"/>
        <family val="1"/>
        <charset val="128"/>
      </rPr>
      <t>m</t>
    </r>
    <rPh sb="0" eb="1">
      <t>ヒラ</t>
    </rPh>
    <rPh sb="2" eb="3">
      <t>オヨ</t>
    </rPh>
    <phoneticPr fontId="2"/>
  </si>
  <si>
    <t>所属名</t>
    <rPh sb="0" eb="3">
      <t>ショゾクメイ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</si>
  <si>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</si>
  <si>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</si>
  <si>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</si>
  <si>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所属1用</t>
    <rPh sb="0" eb="2">
      <t>ショゾク</t>
    </rPh>
    <rPh sb="3" eb="4">
      <t>ヨウ</t>
    </rPh>
    <phoneticPr fontId="2"/>
  </si>
  <si>
    <t>氏名カナ</t>
    <rPh sb="0" eb="2">
      <t>シメイ</t>
    </rPh>
    <phoneticPr fontId="2"/>
  </si>
  <si>
    <t>区分No</t>
    <rPh sb="0" eb="2">
      <t>クブン</t>
    </rPh>
    <phoneticPr fontId="2"/>
  </si>
  <si>
    <t>学種</t>
    <rPh sb="0" eb="1">
      <t>ガク</t>
    </rPh>
    <rPh sb="1" eb="2">
      <t>シュ</t>
    </rPh>
    <phoneticPr fontId="2"/>
  </si>
  <si>
    <t>学年</t>
    <rPh sb="0" eb="2">
      <t>ガクネン</t>
    </rPh>
    <phoneticPr fontId="2"/>
  </si>
  <si>
    <t>JASF</t>
    <phoneticPr fontId="2"/>
  </si>
  <si>
    <t>登録100</t>
    <rPh sb="0" eb="2">
      <t>トウロク</t>
    </rPh>
    <phoneticPr fontId="2"/>
  </si>
  <si>
    <t>氏名キー</t>
    <rPh sb="0" eb="2">
      <t>シメイ</t>
    </rPh>
    <phoneticPr fontId="2"/>
  </si>
  <si>
    <t>団体番号</t>
    <rPh sb="0" eb="2">
      <t>ダンタイ</t>
    </rPh>
    <rPh sb="2" eb="4">
      <t>バンゴウ</t>
    </rPh>
    <phoneticPr fontId="2"/>
  </si>
  <si>
    <t>エントリータイム</t>
    <phoneticPr fontId="2"/>
  </si>
  <si>
    <t>登録</t>
    <rPh sb="0" eb="2">
      <t>トウロク</t>
    </rPh>
    <phoneticPr fontId="2"/>
  </si>
  <si>
    <t>性別</t>
    <rPh sb="0" eb="2">
      <t>セイベツ</t>
    </rPh>
    <phoneticPr fontId="14"/>
  </si>
  <si>
    <t>チーム名</t>
    <rPh sb="3" eb="4">
      <t>メイ</t>
    </rPh>
    <phoneticPr fontId="14"/>
  </si>
  <si>
    <t>チーム名カナ</t>
    <rPh sb="3" eb="4">
      <t>メイ</t>
    </rPh>
    <phoneticPr fontId="14"/>
  </si>
  <si>
    <t>学種</t>
    <rPh sb="0" eb="1">
      <t>ガク</t>
    </rPh>
    <rPh sb="1" eb="2">
      <t>シュ</t>
    </rPh>
    <phoneticPr fontId="14"/>
  </si>
  <si>
    <t>区分No</t>
    <rPh sb="0" eb="2">
      <t>クブン</t>
    </rPh>
    <phoneticPr fontId="14"/>
  </si>
  <si>
    <t>エントリータイム</t>
    <phoneticPr fontId="14"/>
  </si>
  <si>
    <t>団体番号</t>
    <rPh sb="0" eb="2">
      <t>ダンタイ</t>
    </rPh>
    <rPh sb="2" eb="4">
      <t>バンゴウ</t>
    </rPh>
    <phoneticPr fontId="14"/>
  </si>
  <si>
    <t>オープン</t>
    <phoneticPr fontId="14"/>
  </si>
  <si>
    <t>種目No</t>
    <rPh sb="0" eb="2">
      <t>シュモク</t>
    </rPh>
    <phoneticPr fontId="14"/>
  </si>
  <si>
    <t>距離</t>
    <rPh sb="0" eb="2">
      <t>キョリ</t>
    </rPh>
    <phoneticPr fontId="14"/>
  </si>
  <si>
    <t>泳者1No</t>
    <rPh sb="0" eb="2">
      <t>エイシャ</t>
    </rPh>
    <phoneticPr fontId="14"/>
  </si>
  <si>
    <t>泳者2No</t>
    <rPh sb="0" eb="2">
      <t>エイシャ</t>
    </rPh>
    <phoneticPr fontId="14"/>
  </si>
  <si>
    <t>泳者3No</t>
    <rPh sb="0" eb="2">
      <t>エイシャ</t>
    </rPh>
    <phoneticPr fontId="14"/>
  </si>
  <si>
    <t>泳者4No</t>
    <rPh sb="0" eb="2">
      <t>エイシャ</t>
    </rPh>
    <phoneticPr fontId="14"/>
  </si>
  <si>
    <t>ｴﾝﾄﾘｰﾀｲﾑ</t>
    <phoneticPr fontId="2"/>
  </si>
  <si>
    <t>泳者No</t>
    <rPh sb="0" eb="2">
      <t>エイシャ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</si>
  <si>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</si>
  <si>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</si>
  <si>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種目名</t>
    <rPh sb="0" eb="2">
      <t>シュモク</t>
    </rPh>
    <rPh sb="2" eb="3">
      <t>メイ</t>
    </rPh>
    <phoneticPr fontId="2"/>
  </si>
  <si>
    <t>男子4× 25mフリーリレー</t>
    <rPh sb="0" eb="2">
      <t>ダンシ</t>
    </rPh>
    <phoneticPr fontId="2"/>
  </si>
  <si>
    <t>◎ジャストタイムスイム</t>
    <phoneticPr fontId="2"/>
  </si>
  <si>
    <t>4× 25mフリーリレー</t>
    <phoneticPr fontId="2"/>
  </si>
  <si>
    <t>4× 25mメドレーリレー</t>
    <phoneticPr fontId="2"/>
  </si>
  <si>
    <t>男子4× 25mメドレーリレー</t>
    <rPh sb="0" eb="2">
      <t>ダンシ</t>
    </rPh>
    <phoneticPr fontId="2"/>
  </si>
  <si>
    <t>女子4× 25mメドレーリレー</t>
    <phoneticPr fontId="2"/>
  </si>
  <si>
    <t>混合4× 25mフリーリレー</t>
    <phoneticPr fontId="2"/>
  </si>
  <si>
    <t>混合4× 25mメドレーリレー</t>
    <phoneticPr fontId="2"/>
  </si>
  <si>
    <t>プログラムNo</t>
    <phoneticPr fontId="2"/>
  </si>
  <si>
    <t>◎申し込み金額</t>
    <rPh sb="1" eb="2">
      <t>モウ</t>
    </rPh>
    <rPh sb="3" eb="4">
      <t>コ</t>
    </rPh>
    <rPh sb="5" eb="7">
      <t>キンガク</t>
    </rPh>
    <phoneticPr fontId="2"/>
  </si>
  <si>
    <t>リレー種目</t>
    <rPh sb="3" eb="5">
      <t>シュモク</t>
    </rPh>
    <phoneticPr fontId="2"/>
  </si>
  <si>
    <t>プログラム</t>
    <phoneticPr fontId="2"/>
  </si>
  <si>
    <t>×</t>
    <phoneticPr fontId="2"/>
  </si>
  <si>
    <t>＝</t>
    <phoneticPr fontId="2"/>
  </si>
  <si>
    <t>連絡先住所：</t>
    <rPh sb="0" eb="3">
      <t>レンラクサキ</t>
    </rPh>
    <rPh sb="3" eb="5">
      <t>ジュウショ</t>
    </rPh>
    <phoneticPr fontId="2"/>
  </si>
  <si>
    <t>〒</t>
    <phoneticPr fontId="2"/>
  </si>
  <si>
    <t>℡</t>
    <phoneticPr fontId="2"/>
  </si>
  <si>
    <t>Fax</t>
    <phoneticPr fontId="2"/>
  </si>
  <si>
    <t>メールアドレス</t>
    <phoneticPr fontId="2"/>
  </si>
  <si>
    <t>郵便番号</t>
    <rPh sb="0" eb="4">
      <t>ユウビンバンゴウ</t>
    </rPh>
    <phoneticPr fontId="2"/>
  </si>
  <si>
    <t>住所1</t>
    <rPh sb="0" eb="2">
      <t>ジュウショ</t>
    </rPh>
    <phoneticPr fontId="2"/>
  </si>
  <si>
    <t>住所2</t>
    <rPh sb="0" eb="2">
      <t>ジュウショ</t>
    </rPh>
    <phoneticPr fontId="2"/>
  </si>
  <si>
    <t>TEL</t>
    <phoneticPr fontId="2"/>
  </si>
  <si>
    <t>FAX</t>
    <phoneticPr fontId="2"/>
  </si>
  <si>
    <t>E-MAIL</t>
    <phoneticPr fontId="2"/>
  </si>
  <si>
    <t>女子4× 25mフリーリレー</t>
    <rPh sb="0" eb="2">
      <t>ジョシ</t>
    </rPh>
    <phoneticPr fontId="2"/>
  </si>
  <si>
    <t>総合ﾗﾝｷﾝｸﾞ</t>
    <rPh sb="0" eb="2">
      <t>ソウゴウ</t>
    </rPh>
    <phoneticPr fontId="2"/>
  </si>
  <si>
    <t>お弁当（お茶付き）</t>
    <rPh sb="1" eb="3">
      <t>ベントウ</t>
    </rPh>
    <rPh sb="5" eb="6">
      <t>チャ</t>
    </rPh>
    <rPh sb="6" eb="7">
      <t>ツ</t>
    </rPh>
    <phoneticPr fontId="2"/>
  </si>
  <si>
    <t>自　由　形　　 25m</t>
    <rPh sb="0" eb="1">
      <t>ジ</t>
    </rPh>
    <rPh sb="2" eb="3">
      <t>ヨシ</t>
    </rPh>
    <rPh sb="4" eb="5">
      <t>ケイ</t>
    </rPh>
    <phoneticPr fontId="2"/>
  </si>
  <si>
    <t>　会場：三菱養和会巣鴨スポーツセンタープール</t>
    <rPh sb="1" eb="3">
      <t>カイジョウ</t>
    </rPh>
    <rPh sb="4" eb="6">
      <t>ミツビシ</t>
    </rPh>
    <rPh sb="6" eb="8">
      <t>ヨウワ</t>
    </rPh>
    <rPh sb="8" eb="9">
      <t>カイ</t>
    </rPh>
    <rPh sb="9" eb="11">
      <t>スガモ</t>
    </rPh>
    <phoneticPr fontId="2"/>
  </si>
  <si>
    <t>内訳</t>
    <rPh sb="0" eb="2">
      <t>ウチワケ</t>
    </rPh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</si>
  <si>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</si>
  <si>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</si>
  <si>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r>
      <rPr>
        <u/>
        <sz val="12"/>
        <rFont val="ＭＳ 明朝"/>
        <family val="1"/>
        <charset val="128"/>
      </rPr>
      <t>領収書の宛名は振込人名義</t>
    </r>
    <r>
      <rPr>
        <sz val="12"/>
        <rFont val="ＭＳ 明朝"/>
        <family val="1"/>
        <charset val="128"/>
      </rPr>
      <t>となります。振込人名義とチーム名が異なる場合は</t>
    </r>
    <rPh sb="0" eb="3">
      <t>リョウシュウショ</t>
    </rPh>
    <rPh sb="4" eb="6">
      <t>アテナ</t>
    </rPh>
    <rPh sb="7" eb="9">
      <t>フリコミ</t>
    </rPh>
    <rPh sb="9" eb="10">
      <t>ニン</t>
    </rPh>
    <rPh sb="10" eb="12">
      <t>メイギ</t>
    </rPh>
    <rPh sb="18" eb="20">
      <t>フリコミ</t>
    </rPh>
    <rPh sb="20" eb="21">
      <t>ニン</t>
    </rPh>
    <rPh sb="21" eb="23">
      <t>メイギ</t>
    </rPh>
    <rPh sb="27" eb="28">
      <t>メイ</t>
    </rPh>
    <rPh sb="29" eb="30">
      <t>コト</t>
    </rPh>
    <rPh sb="32" eb="34">
      <t>バアイ</t>
    </rPh>
    <phoneticPr fontId="2"/>
  </si>
  <si>
    <t>下記にご記入願います。</t>
    <rPh sb="0" eb="2">
      <t>カキ</t>
    </rPh>
    <rPh sb="4" eb="6">
      <t>キニュウ</t>
    </rPh>
    <rPh sb="6" eb="7">
      <t>ネガ</t>
    </rPh>
    <phoneticPr fontId="2"/>
  </si>
  <si>
    <t>振込人名義</t>
    <rPh sb="0" eb="2">
      <t>フリコミ</t>
    </rPh>
    <rPh sb="2" eb="3">
      <t>ニン</t>
    </rPh>
    <rPh sb="3" eb="5">
      <t>メイギ</t>
    </rPh>
    <phoneticPr fontId="2"/>
  </si>
  <si>
    <t>領収書のお渡しは大会当日となります。事前に必要な場合は返信用封筒</t>
    <rPh sb="0" eb="3">
      <t>リョウシュウショ</t>
    </rPh>
    <rPh sb="5" eb="6">
      <t>ワタ</t>
    </rPh>
    <rPh sb="8" eb="10">
      <t>タイカイ</t>
    </rPh>
    <rPh sb="10" eb="12">
      <t>トウジツ</t>
    </rPh>
    <rPh sb="18" eb="20">
      <t>ジゼン</t>
    </rPh>
    <rPh sb="21" eb="23">
      <t>ヒツヨウ</t>
    </rPh>
    <rPh sb="24" eb="26">
      <t>バアイ</t>
    </rPh>
    <rPh sb="27" eb="30">
      <t>ヘンシンヨウ</t>
    </rPh>
    <rPh sb="30" eb="32">
      <t>フウトウ</t>
    </rPh>
    <phoneticPr fontId="2"/>
  </si>
  <si>
    <t>プログラム</t>
    <phoneticPr fontId="2"/>
  </si>
  <si>
    <t>混合リレー</t>
    <rPh sb="0" eb="2">
      <t>コンゴウ</t>
    </rPh>
    <phoneticPr fontId="2"/>
  </si>
  <si>
    <t>事前販売のみ</t>
    <rPh sb="0" eb="2">
      <t>ジゼン</t>
    </rPh>
    <rPh sb="2" eb="4">
      <t>ハンバイ</t>
    </rPh>
    <phoneticPr fontId="2"/>
  </si>
  <si>
    <t>◎200m混合ﾘﾚｰ</t>
    <rPh sb="5" eb="7">
      <t>コンゴウ</t>
    </rPh>
    <phoneticPr fontId="2"/>
  </si>
  <si>
    <t>◎競技役員</t>
    <rPh sb="1" eb="3">
      <t>キョウギ</t>
    </rPh>
    <rPh sb="3" eb="5">
      <t>ヤクイン</t>
    </rPh>
    <phoneticPr fontId="2"/>
  </si>
  <si>
    <t>フリガナ</t>
    <phoneticPr fontId="2"/>
  </si>
  <si>
    <t>フリガナ</t>
    <phoneticPr fontId="2"/>
  </si>
  <si>
    <t>競技役員資格</t>
    <rPh sb="0" eb="2">
      <t>キョウギ</t>
    </rPh>
    <rPh sb="2" eb="4">
      <t>ヤクイン</t>
    </rPh>
    <rPh sb="4" eb="6">
      <t>シカク</t>
    </rPh>
    <phoneticPr fontId="2"/>
  </si>
  <si>
    <t>希望役職名</t>
    <rPh sb="0" eb="2">
      <t>キボウ</t>
    </rPh>
    <rPh sb="2" eb="4">
      <t>ヤクショク</t>
    </rPh>
    <rPh sb="4" eb="5">
      <t>メイ</t>
    </rPh>
    <phoneticPr fontId="2"/>
  </si>
  <si>
    <t>氏名</t>
    <rPh sb="0" eb="2">
      <t>シメイ</t>
    </rPh>
    <phoneticPr fontId="2"/>
  </si>
  <si>
    <t>競技役員資格</t>
    <rPh sb="0" eb="2">
      <t>キョウギ</t>
    </rPh>
    <rPh sb="2" eb="4">
      <t>ヤクイン</t>
    </rPh>
    <rPh sb="4" eb="6">
      <t>シカク</t>
    </rPh>
    <phoneticPr fontId="2"/>
  </si>
  <si>
    <t>希望役職</t>
    <rPh sb="0" eb="2">
      <t>キボウ</t>
    </rPh>
    <rPh sb="2" eb="4">
      <t>ヤクショク</t>
    </rPh>
    <phoneticPr fontId="2"/>
  </si>
  <si>
    <t>競技役員②</t>
    <rPh sb="0" eb="2">
      <t>キョウギ</t>
    </rPh>
    <rPh sb="2" eb="4">
      <t>ヤクイン</t>
    </rPh>
    <phoneticPr fontId="2"/>
  </si>
  <si>
    <t>申込金額</t>
    <rPh sb="0" eb="2">
      <t>モウシコミ</t>
    </rPh>
    <rPh sb="2" eb="4">
      <t>キンガク</t>
    </rPh>
    <phoneticPr fontId="2"/>
  </si>
  <si>
    <t>競技役員①</t>
    <rPh sb="0" eb="2">
      <t>キョウギ</t>
    </rPh>
    <rPh sb="2" eb="4">
      <t>ヤクイン</t>
    </rPh>
    <phoneticPr fontId="2"/>
  </si>
  <si>
    <t>リレー要員</t>
    <rPh sb="3" eb="5">
      <t>ヨウイン</t>
    </rPh>
    <phoneticPr fontId="2"/>
  </si>
  <si>
    <t/>
  </si>
  <si>
    <t>各チームへのプログラムの無料配布はございません</t>
    <rPh sb="0" eb="1">
      <t>カク</t>
    </rPh>
    <rPh sb="12" eb="14">
      <t>ムリョウ</t>
    </rPh>
    <rPh sb="14" eb="16">
      <t>ハイフ</t>
    </rPh>
    <phoneticPr fontId="2"/>
  </si>
  <si>
    <t>自　由　形　　 50m</t>
    <rPh sb="0" eb="1">
      <t>ジ</t>
    </rPh>
    <rPh sb="2" eb="3">
      <t>ヨシ</t>
    </rPh>
    <rPh sb="4" eb="5">
      <t>ケイ</t>
    </rPh>
    <phoneticPr fontId="2"/>
  </si>
  <si>
    <t>＊領収書の必要なチームは下記に宛名・内訳・金額をご記入ください。</t>
    <rPh sb="1" eb="4">
      <t>リョウシュウショ</t>
    </rPh>
    <rPh sb="5" eb="7">
      <t>ヒツヨウ</t>
    </rPh>
    <rPh sb="12" eb="14">
      <t>カキ</t>
    </rPh>
    <rPh sb="15" eb="17">
      <t>アテナ</t>
    </rPh>
    <rPh sb="18" eb="20">
      <t>ウチワケ</t>
    </rPh>
    <rPh sb="21" eb="23">
      <t>キンガク</t>
    </rPh>
    <rPh sb="25" eb="27">
      <t>キニュウ</t>
    </rPh>
    <phoneticPr fontId="2"/>
  </si>
  <si>
    <t>宛名</t>
    <rPh sb="0" eb="2">
      <t>アテナ</t>
    </rPh>
    <phoneticPr fontId="2"/>
  </si>
  <si>
    <t>チーム略称フリガナ：</t>
    <rPh sb="3" eb="5">
      <t>リャクショウ</t>
    </rPh>
    <phoneticPr fontId="2"/>
  </si>
  <si>
    <t>エントリー費(１種目)</t>
    <rPh sb="5" eb="6">
      <t>ヒ</t>
    </rPh>
    <rPh sb="8" eb="10">
      <t>シュモク</t>
    </rPh>
    <phoneticPr fontId="2"/>
  </si>
  <si>
    <t>エントリー費(２種目)</t>
    <rPh sb="5" eb="6">
      <t>ヒ</t>
    </rPh>
    <rPh sb="8" eb="10">
      <t>シュモク</t>
    </rPh>
    <phoneticPr fontId="2"/>
  </si>
  <si>
    <t>参加者が１９名までは１名</t>
    <rPh sb="0" eb="3">
      <t>サンカシャ</t>
    </rPh>
    <rPh sb="6" eb="7">
      <t>メイ</t>
    </rPh>
    <rPh sb="11" eb="12">
      <t>メイ</t>
    </rPh>
    <phoneticPr fontId="2"/>
  </si>
  <si>
    <t>２０名以上は２名</t>
    <rPh sb="2" eb="5">
      <t>メイイジョウ</t>
    </rPh>
    <rPh sb="7" eb="8">
      <t>メイ</t>
    </rPh>
    <phoneticPr fontId="2"/>
  </si>
  <si>
    <t>自　由　形　　100m</t>
    <rPh sb="0" eb="1">
      <t>ジ</t>
    </rPh>
    <rPh sb="2" eb="3">
      <t>ヨシ</t>
    </rPh>
    <rPh sb="4" eb="5">
      <t>ケイ</t>
    </rPh>
    <phoneticPr fontId="2"/>
  </si>
  <si>
    <t>第４０回三菱養和マスターズ水泳競技大会</t>
    <rPh sb="0" eb="1">
      <t>ダイ</t>
    </rPh>
    <rPh sb="3" eb="4">
      <t>カイ</t>
    </rPh>
    <rPh sb="4" eb="6">
      <t>ミツビシ</t>
    </rPh>
    <rPh sb="6" eb="8">
      <t>ヨウワ</t>
    </rPh>
    <rPh sb="13" eb="15">
      <t>スイエイ</t>
    </rPh>
    <rPh sb="15" eb="17">
      <t>キョウギ</t>
    </rPh>
    <rPh sb="17" eb="19">
      <t>タイカイ</t>
    </rPh>
    <phoneticPr fontId="2"/>
  </si>
  <si>
    <t>◎100m混合ﾒﾄﾞﾚｰﾘﾚｰ</t>
    <rPh sb="5" eb="7">
      <t>コンゴウ</t>
    </rPh>
    <phoneticPr fontId="2"/>
  </si>
  <si>
    <t>混合メドレー</t>
    <rPh sb="0" eb="2">
      <t>コンゴウ</t>
    </rPh>
    <phoneticPr fontId="2"/>
  </si>
  <si>
    <r>
      <t>に</t>
    </r>
    <r>
      <rPr>
        <b/>
        <sz val="12"/>
        <color rgb="FFFF0000"/>
        <rFont val="ＭＳ 明朝"/>
        <family val="1"/>
        <charset val="128"/>
      </rPr>
      <t>１１０円分</t>
    </r>
    <r>
      <rPr>
        <sz val="12"/>
        <rFont val="ＭＳ 明朝"/>
        <family val="1"/>
        <charset val="128"/>
      </rPr>
      <t>の切手を貼り、チーム誓約書とともに郵送願います。</t>
    </r>
    <rPh sb="4" eb="5">
      <t>エン</t>
    </rPh>
    <rPh sb="5" eb="6">
      <t>ブン</t>
    </rPh>
    <rPh sb="7" eb="9">
      <t>キッテ</t>
    </rPh>
    <rPh sb="10" eb="11">
      <t>ハ</t>
    </rPh>
    <rPh sb="16" eb="19">
      <t>セイヤクショ</t>
    </rPh>
    <rPh sb="23" eb="25">
      <t>ユウソウ</t>
    </rPh>
    <rPh sb="25" eb="26">
      <t>ネガ</t>
    </rPh>
    <phoneticPr fontId="2"/>
  </si>
  <si>
    <t>※リレー種目は　1チーム　</t>
    <rPh sb="4" eb="6">
      <t>シュモク</t>
    </rPh>
    <phoneticPr fontId="2"/>
  </si>
  <si>
    <t>　１００ｍ種目は２，４００円　２００ｍ種目は４，８００円になります。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</si>
</sst>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yyyy/mm/dd"/>
    <numFmt numFmtId="177" formatCode="[&lt;100]0.00;0&quot;:&quot;00.00"/>
    <numFmt numFmtId="178" formatCode="0&quot;歳&quot;"/>
    <numFmt numFmtId="179" formatCode="#,##0&quot;円&quot;"/>
    <numFmt numFmtId="180" formatCode="0&quot;名&quot;"/>
    <numFmt numFmtId="181" formatCode="0&quot;種目&quot;"/>
    <numFmt numFmtId="182" formatCode="0&quot; 種目&quot;"/>
    <numFmt numFmtId="183" formatCode="[$-411]ggge&quot;年&quot;m&quot;月&quot;d&quot;日&quot;;@"/>
    <numFmt numFmtId="184" formatCode="#,##0&quot; 円&quot;"/>
    <numFmt numFmtId="185" formatCode="#,##0_ "/>
  </numFmts>
  <fonts count="25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2"/>
      <color theme="0"/>
      <name val="ＭＳ 明朝"/>
      <family val="1"/>
      <charset val="128"/>
    </font>
    <font>
      <b/>
      <sz val="15"/>
      <name val="ＭＳ 明朝"/>
      <family val="1"/>
      <charset val="128"/>
    </font>
    <font>
      <sz val="10"/>
      <color theme="0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83" fontId="5" fillId="0" borderId="0" xfId="0" applyNumberFormat="1" applyFont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10" fillId="0" borderId="0" xfId="0" applyFont="1">
      <alignment vertical="center"/>
    </xf>
    <xf numFmtId="1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181" fontId="3" fillId="0" borderId="0" xfId="0" applyNumberFormat="1" applyFont="1" applyAlignment="1">
      <alignment vertical="center" shrinkToFit="1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1" xfId="0" applyFill="1" applyBorder="1" applyAlignment="1" applyProtection="1">
      <alignment vertical="center" shrinkToFit="1"/>
      <protection locked="0"/>
    </xf>
    <xf numFmtId="177" fontId="0" fillId="5" borderId="1" xfId="0" applyNumberFormat="1" applyFill="1" applyBorder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3" fillId="0" borderId="0" xfId="0" applyFont="1">
      <alignment vertical="center"/>
    </xf>
    <xf numFmtId="56" fontId="3" fillId="0" borderId="0" xfId="0" applyNumberFormat="1" applyFont="1">
      <alignment vertical="center"/>
    </xf>
    <xf numFmtId="176" fontId="0" fillId="3" borderId="1" xfId="0" applyNumberFormat="1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vertical="center" shrinkToFit="1"/>
      <protection locked="0"/>
    </xf>
    <xf numFmtId="177" fontId="0" fillId="3" borderId="1" xfId="0" applyNumberFormat="1" applyFill="1" applyBorder="1" applyAlignment="1" applyProtection="1">
      <alignment vertical="center" shrinkToFit="1"/>
      <protection locked="0"/>
    </xf>
    <xf numFmtId="49" fontId="0" fillId="3" borderId="1" xfId="0" applyNumberFormat="1" applyFill="1" applyBorder="1" applyAlignment="1" applyProtection="1">
      <alignment horizontal="center" vertical="center" shrinkToFit="1"/>
      <protection locked="0"/>
    </xf>
    <xf numFmtId="176" fontId="0" fillId="4" borderId="1" xfId="0" applyNumberFormat="1" applyFill="1" applyBorder="1" applyAlignment="1" applyProtection="1">
      <alignment horizontal="center" vertical="center" shrinkToFit="1"/>
      <protection locked="0"/>
    </xf>
    <xf numFmtId="0" fontId="0" fillId="4" borderId="1" xfId="0" applyFill="1" applyBorder="1" applyAlignment="1" applyProtection="1">
      <alignment horizontal="center" vertical="center" shrinkToFit="1"/>
      <protection locked="0"/>
    </xf>
    <xf numFmtId="0" fontId="0" fillId="4" borderId="1" xfId="0" applyFill="1" applyBorder="1" applyAlignment="1" applyProtection="1">
      <alignment vertical="center" shrinkToFit="1"/>
      <protection locked="0"/>
    </xf>
    <xf numFmtId="177" fontId="0" fillId="4" borderId="1" xfId="0" applyNumberFormat="1" applyFill="1" applyBorder="1" applyAlignment="1" applyProtection="1">
      <alignment vertical="center" shrinkToFit="1"/>
      <protection locked="0"/>
    </xf>
    <xf numFmtId="49" fontId="0" fillId="4" borderId="1" xfId="0" applyNumberForma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1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1" fontId="0" fillId="0" borderId="9" xfId="0" applyNumberFormat="1" applyBorder="1">
      <alignment vertical="center"/>
    </xf>
    <xf numFmtId="49" fontId="0" fillId="0" borderId="9" xfId="0" applyNumberFormat="1" applyBorder="1">
      <alignment vertical="center"/>
    </xf>
    <xf numFmtId="14" fontId="0" fillId="0" borderId="0" xfId="0" applyNumberFormat="1">
      <alignment vertical="center"/>
    </xf>
    <xf numFmtId="14" fontId="0" fillId="0" borderId="9" xfId="0" applyNumberFormat="1" applyBorder="1">
      <alignment vertical="center"/>
    </xf>
    <xf numFmtId="0" fontId="15" fillId="0" borderId="0" xfId="0" applyFont="1">
      <alignment vertical="center"/>
    </xf>
    <xf numFmtId="1" fontId="16" fillId="0" borderId="1" xfId="0" applyNumberFormat="1" applyFont="1" applyBorder="1">
      <alignment vertical="center"/>
    </xf>
    <xf numFmtId="14" fontId="3" fillId="0" borderId="0" xfId="0" applyNumberFormat="1" applyFont="1">
      <alignment vertical="center"/>
    </xf>
    <xf numFmtId="0" fontId="0" fillId="0" borderId="2" xfId="0" applyBorder="1">
      <alignment vertical="center"/>
    </xf>
    <xf numFmtId="0" fontId="7" fillId="0" borderId="0" xfId="0" applyFont="1" applyAlignment="1">
      <alignment horizontal="right" vertical="center"/>
    </xf>
    <xf numFmtId="3" fontId="3" fillId="0" borderId="0" xfId="0" applyNumberFormat="1" applyFont="1">
      <alignment vertical="center"/>
    </xf>
    <xf numFmtId="0" fontId="4" fillId="0" borderId="10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3" fontId="0" fillId="0" borderId="0" xfId="0" applyNumberFormat="1">
      <alignment vertical="center"/>
    </xf>
    <xf numFmtId="182" fontId="3" fillId="0" borderId="0" xfId="0" applyNumberFormat="1" applyFont="1" applyAlignment="1">
      <alignment horizontal="right" vertical="center"/>
    </xf>
    <xf numFmtId="0" fontId="20" fillId="0" borderId="0" xfId="0" applyFont="1">
      <alignment vertical="center"/>
    </xf>
    <xf numFmtId="179" fontId="3" fillId="0" borderId="0" xfId="0" applyNumberFormat="1" applyFont="1" applyAlignment="1">
      <alignment horizontal="right" vertical="center"/>
    </xf>
    <xf numFmtId="182" fontId="3" fillId="0" borderId="0" xfId="0" applyNumberFormat="1" applyFont="1">
      <alignment vertical="center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7" borderId="1" xfId="0" applyFill="1" applyBorder="1" applyAlignment="1" applyProtection="1">
      <alignment horizontal="center" vertical="center" shrinkToFit="1"/>
      <protection locked="0"/>
    </xf>
    <xf numFmtId="0" fontId="21" fillId="0" borderId="0" xfId="0" applyFont="1">
      <alignment vertical="center"/>
    </xf>
    <xf numFmtId="0" fontId="0" fillId="8" borderId="1" xfId="0" applyFill="1" applyBorder="1" applyAlignment="1" applyProtection="1">
      <alignment horizontal="center" vertical="center" shrinkToFit="1"/>
      <protection locked="0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3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184" fontId="4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left" vertical="center" wrapText="1"/>
    </xf>
    <xf numFmtId="179" fontId="3" fillId="0" borderId="0" xfId="0" applyNumberFormat="1" applyFont="1" applyAlignment="1">
      <alignment horizontal="center" vertical="center"/>
    </xf>
    <xf numFmtId="182" fontId="3" fillId="0" borderId="0" xfId="0" applyNumberFormat="1" applyFont="1">
      <alignment vertical="center"/>
    </xf>
    <xf numFmtId="0" fontId="3" fillId="0" borderId="0" xfId="0" applyFont="1">
      <alignment vertical="center"/>
    </xf>
    <xf numFmtId="3" fontId="3" fillId="6" borderId="7" xfId="0" applyNumberFormat="1" applyFont="1" applyFill="1" applyBorder="1" applyProtection="1">
      <alignment vertical="center"/>
      <protection locked="0"/>
    </xf>
    <xf numFmtId="3" fontId="3" fillId="6" borderId="8" xfId="0" applyNumberFormat="1" applyFont="1" applyFill="1" applyBorder="1" applyProtection="1">
      <alignment vertical="center"/>
      <protection locked="0"/>
    </xf>
    <xf numFmtId="3" fontId="3" fillId="0" borderId="9" xfId="0" applyNumberFormat="1" applyFont="1" applyBorder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5" fillId="2" borderId="7" xfId="1" applyFont="1" applyFill="1" applyBorder="1" applyAlignment="1" applyProtection="1">
      <alignment vertical="center" shrinkToFit="1"/>
      <protection locked="0"/>
    </xf>
    <xf numFmtId="0" fontId="5" fillId="2" borderId="6" xfId="1" applyFont="1" applyFill="1" applyBorder="1" applyAlignment="1" applyProtection="1">
      <alignment vertical="center" shrinkToFit="1"/>
      <protection locked="0"/>
    </xf>
    <xf numFmtId="0" fontId="5" fillId="2" borderId="8" xfId="1" applyFont="1" applyFill="1" applyBorder="1" applyAlignment="1" applyProtection="1">
      <alignment vertical="center" shrinkToFit="1"/>
      <protection locked="0"/>
    </xf>
    <xf numFmtId="0" fontId="6" fillId="2" borderId="1" xfId="1" applyFont="1" applyFill="1" applyBorder="1" applyAlignment="1" applyProtection="1">
      <alignment horizontal="left" vertical="center"/>
      <protection locked="0"/>
    </xf>
    <xf numFmtId="180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6" borderId="11" xfId="0" applyFont="1" applyFill="1" applyBorder="1" applyAlignment="1" applyProtection="1">
      <alignment horizontal="left" vertical="center"/>
      <protection locked="0"/>
    </xf>
    <xf numFmtId="0" fontId="7" fillId="6" borderId="12" xfId="0" applyFont="1" applyFill="1" applyBorder="1" applyAlignment="1" applyProtection="1">
      <alignment horizontal="left" vertical="center"/>
      <protection locked="0"/>
    </xf>
    <xf numFmtId="0" fontId="7" fillId="6" borderId="13" xfId="0" applyFont="1" applyFill="1" applyBorder="1" applyAlignment="1" applyProtection="1">
      <alignment horizontal="left" vertical="center"/>
      <protection locked="0"/>
    </xf>
    <xf numFmtId="0" fontId="7" fillId="6" borderId="7" xfId="0" applyFont="1" applyFill="1" applyBorder="1" applyAlignment="1" applyProtection="1">
      <alignment horizontal="left" vertical="center"/>
      <protection locked="0"/>
    </xf>
    <xf numFmtId="0" fontId="7" fillId="6" borderId="6" xfId="0" applyFont="1" applyFill="1" applyBorder="1" applyAlignment="1" applyProtection="1">
      <alignment horizontal="left" vertical="center"/>
      <protection locked="0"/>
    </xf>
    <xf numFmtId="0" fontId="7" fillId="6" borderId="8" xfId="0" applyFont="1" applyFill="1" applyBorder="1" applyAlignment="1" applyProtection="1">
      <alignment horizontal="left" vertical="center"/>
      <protection locked="0"/>
    </xf>
    <xf numFmtId="0" fontId="17" fillId="6" borderId="11" xfId="0" applyFont="1" applyFill="1" applyBorder="1" applyAlignment="1" applyProtection="1">
      <alignment horizontal="left" vertical="center"/>
      <protection locked="0"/>
    </xf>
    <xf numFmtId="0" fontId="17" fillId="6" borderId="12" xfId="0" applyFont="1" applyFill="1" applyBorder="1" applyAlignment="1" applyProtection="1">
      <alignment horizontal="left" vertical="center"/>
      <protection locked="0"/>
    </xf>
    <xf numFmtId="0" fontId="17" fillId="6" borderId="13" xfId="0" applyFont="1" applyFill="1" applyBorder="1" applyAlignment="1" applyProtection="1">
      <alignment horizontal="left" vertical="center"/>
      <protection locked="0"/>
    </xf>
    <xf numFmtId="0" fontId="17" fillId="6" borderId="10" xfId="0" applyFont="1" applyFill="1" applyBorder="1" applyAlignment="1" applyProtection="1">
      <alignment horizontal="left" vertical="center"/>
      <protection locked="0"/>
    </xf>
    <xf numFmtId="0" fontId="17" fillId="6" borderId="9" xfId="0" applyFont="1" applyFill="1" applyBorder="1" applyAlignment="1" applyProtection="1">
      <alignment horizontal="left" vertical="center"/>
      <protection locked="0"/>
    </xf>
    <xf numFmtId="0" fontId="17" fillId="6" borderId="14" xfId="0" applyFont="1" applyFill="1" applyBorder="1" applyAlignment="1" applyProtection="1">
      <alignment horizontal="left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4" fillId="2" borderId="7" xfId="0" applyNumberFormat="1" applyFont="1" applyFill="1" applyBorder="1" applyAlignment="1" applyProtection="1">
      <alignment horizontal="left" vertical="center"/>
      <protection locked="0"/>
    </xf>
    <xf numFmtId="49" fontId="4" fillId="2" borderId="6" xfId="0" applyNumberFormat="1" applyFont="1" applyFill="1" applyBorder="1" applyAlignment="1" applyProtection="1">
      <alignment horizontal="left" vertical="center"/>
      <protection locked="0"/>
    </xf>
    <xf numFmtId="49" fontId="4" fillId="2" borderId="8" xfId="0" applyNumberFormat="1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1" fontId="3" fillId="0" borderId="0" xfId="0" applyNumberFormat="1" applyFont="1" applyAlignment="1">
      <alignment horizontal="right" vertical="center"/>
    </xf>
    <xf numFmtId="0" fontId="11" fillId="2" borderId="7" xfId="1" applyFont="1" applyFill="1" applyBorder="1" applyAlignment="1" applyProtection="1">
      <alignment horizontal="left" vertical="center"/>
      <protection locked="0"/>
    </xf>
    <xf numFmtId="0" fontId="11" fillId="2" borderId="6" xfId="1" applyFont="1" applyFill="1" applyBorder="1" applyAlignment="1" applyProtection="1">
      <alignment horizontal="left" vertical="center"/>
      <protection locked="0"/>
    </xf>
    <xf numFmtId="0" fontId="11" fillId="2" borderId="8" xfId="1" applyFont="1" applyFill="1" applyBorder="1" applyAlignment="1" applyProtection="1">
      <alignment horizontal="left" vertical="center"/>
      <protection locked="0"/>
    </xf>
    <xf numFmtId="180" fontId="3" fillId="0" borderId="0" xfId="0" applyNumberFormat="1" applyFont="1">
      <alignment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31" fontId="13" fillId="0" borderId="0" xfId="0" applyNumberFormat="1" applyFont="1" applyAlignment="1">
      <alignment horizontal="right" vertical="center"/>
    </xf>
    <xf numFmtId="0" fontId="4" fillId="6" borderId="7" xfId="0" applyFont="1" applyFill="1" applyBorder="1" applyAlignment="1" applyProtection="1">
      <alignment horizontal="left" vertical="center"/>
      <protection locked="0"/>
    </xf>
    <xf numFmtId="0" fontId="4" fillId="6" borderId="6" xfId="0" applyFont="1" applyFill="1" applyBorder="1" applyAlignment="1" applyProtection="1">
      <alignment horizontal="left" vertical="center"/>
      <protection locked="0"/>
    </xf>
    <xf numFmtId="0" fontId="4" fillId="6" borderId="8" xfId="0" applyFont="1" applyFill="1" applyBorder="1" applyAlignment="1" applyProtection="1">
      <alignment horizontal="left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6" borderId="13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9" xfId="0" applyFont="1" applyFill="1" applyBorder="1" applyAlignment="1" applyProtection="1">
      <alignment horizontal="center" vertical="center"/>
      <protection locked="0"/>
    </xf>
    <xf numFmtId="0" fontId="3" fillId="6" borderId="14" xfId="0" applyFont="1" applyFill="1" applyBorder="1" applyAlignment="1" applyProtection="1">
      <alignment horizontal="center" vertical="center"/>
      <protection locked="0"/>
    </xf>
    <xf numFmtId="185" fontId="4" fillId="6" borderId="11" xfId="0" applyNumberFormat="1" applyFont="1" applyFill="1" applyBorder="1" applyAlignment="1" applyProtection="1">
      <alignment horizontal="center" vertical="center"/>
      <protection locked="0"/>
    </xf>
    <xf numFmtId="185" fontId="4" fillId="6" borderId="12" xfId="0" applyNumberFormat="1" applyFont="1" applyFill="1" applyBorder="1" applyAlignment="1" applyProtection="1">
      <alignment horizontal="center" vertical="center"/>
      <protection locked="0"/>
    </xf>
    <xf numFmtId="185" fontId="4" fillId="6" borderId="13" xfId="0" applyNumberFormat="1" applyFont="1" applyFill="1" applyBorder="1" applyAlignment="1" applyProtection="1">
      <alignment horizontal="center" vertical="center"/>
      <protection locked="0"/>
    </xf>
    <xf numFmtId="185" fontId="4" fillId="6" borderId="10" xfId="0" applyNumberFormat="1" applyFont="1" applyFill="1" applyBorder="1" applyAlignment="1" applyProtection="1">
      <alignment horizontal="center" vertical="center"/>
      <protection locked="0"/>
    </xf>
    <xf numFmtId="185" fontId="4" fillId="6" borderId="9" xfId="0" applyNumberFormat="1" applyFont="1" applyFill="1" applyBorder="1" applyAlignment="1" applyProtection="1">
      <alignment horizontal="center" vertical="center"/>
      <protection locked="0"/>
    </xf>
    <xf numFmtId="185" fontId="4" fillId="6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177" fontId="4" fillId="6" borderId="7" xfId="0" applyNumberFormat="1" applyFont="1" applyFill="1" applyBorder="1" applyAlignment="1" applyProtection="1">
      <alignment horizontal="left" vertical="center"/>
      <protection locked="0"/>
    </xf>
    <xf numFmtId="177" fontId="4" fillId="6" borderId="6" xfId="0" applyNumberFormat="1" applyFont="1" applyFill="1" applyBorder="1" applyAlignment="1" applyProtection="1">
      <alignment horizontal="left" vertical="center"/>
      <protection locked="0"/>
    </xf>
    <xf numFmtId="177" fontId="4" fillId="6" borderId="8" xfId="0" applyNumberFormat="1" applyFont="1" applyFill="1" applyBorder="1" applyAlignment="1" applyProtection="1">
      <alignment horizontal="left" vertical="center"/>
      <protection locked="0"/>
    </xf>
    <xf numFmtId="0" fontId="3" fillId="6" borderId="7" xfId="0" applyFont="1" applyFill="1" applyBorder="1" applyAlignment="1" applyProtection="1">
      <alignment horizontal="center" vertical="center"/>
      <protection locked="0"/>
    </xf>
    <xf numFmtId="0" fontId="3" fillId="6" borderId="6" xfId="0" applyFont="1" applyFill="1" applyBorder="1" applyAlignment="1" applyProtection="1">
      <alignment horizontal="center" vertical="center"/>
      <protection locked="0"/>
    </xf>
    <xf numFmtId="0" fontId="3" fillId="6" borderId="8" xfId="0" applyFont="1" applyFill="1" applyBorder="1" applyAlignment="1" applyProtection="1">
      <alignment horizontal="center" vertical="center"/>
      <protection locked="0"/>
    </xf>
    <xf numFmtId="0" fontId="4" fillId="6" borderId="7" xfId="0" applyFont="1" applyFill="1" applyBorder="1" applyAlignment="1" applyProtection="1">
      <alignment horizontal="center" vertical="center" shrinkToFit="1"/>
      <protection locked="0"/>
    </xf>
    <xf numFmtId="0" fontId="4" fillId="6" borderId="6" xfId="0" applyFont="1" applyFill="1" applyBorder="1" applyAlignment="1" applyProtection="1">
      <alignment horizontal="center" vertical="center" shrinkToFit="1"/>
      <protection locked="0"/>
    </xf>
    <xf numFmtId="0" fontId="4" fillId="6" borderId="8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3" fontId="3" fillId="0" borderId="0" xfId="0" applyNumberFormat="1" applyFont="1" applyAlignment="1">
      <alignment horizontal="center" vertical="center"/>
    </xf>
    <xf numFmtId="184" fontId="4" fillId="0" borderId="0" xfId="0" applyNumberFormat="1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</cellXfs>
  <cellStyles count="2">
    <cellStyle name="標準" xfId="0" builtinId="0"/>
    <cellStyle name="標準_FIAマスターズ水泳" xfId="1" xr:uid="{00000000-0005-0000-0000-000001000000}"/>
  </cellStyles>
  <dxfs count="6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99CC"/>
      <color rgb="FFFFCCFF"/>
      <color rgb="FFFF99FF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H125"/>
  <sheetViews>
    <sheetView showGridLines="0" tabSelected="1" zoomScaleNormal="100" workbookViewId="0">
      <selection activeCell="D15" sqref="D15:W15"/>
    </sheetView>
  </sheetViews>
  <sheetFormatPr defaultColWidth="9.140625" defaultRowHeight="22.5" customHeight="1" x14ac:dyDescent="0.15"/>
  <cols>
    <col min="1" max="1" width="5.28515625" style="4" customWidth="1"/>
    <col min="2" max="2" width="22.5703125" style="4" customWidth="1"/>
    <col min="3" max="7" width="3.7109375" style="4" customWidth="1"/>
    <col min="8" max="8" width="4" style="4" customWidth="1"/>
    <col min="9" max="9" width="4.7109375" style="4" customWidth="1"/>
    <col min="10" max="24" width="3.7109375" style="4" customWidth="1"/>
    <col min="25" max="25" width="8.5703125" style="4" hidden="1" customWidth="1"/>
    <col min="26" max="27" width="3.7109375" style="4" hidden="1" customWidth="1"/>
    <col min="28" max="28" width="8.5703125" style="4" hidden="1" customWidth="1"/>
    <col min="29" max="29" width="9.7109375" style="4" hidden="1" customWidth="1"/>
    <col min="30" max="30" width="13.5703125" style="4" hidden="1" customWidth="1"/>
    <col min="31" max="31" width="9.140625" style="4" hidden="1" customWidth="1"/>
    <col min="32" max="32" width="2.85546875" style="4" hidden="1" customWidth="1"/>
    <col min="33" max="33" width="7.42578125" style="4" hidden="1" customWidth="1"/>
    <col min="34" max="34" width="9.140625" style="4" hidden="1" customWidth="1"/>
    <col min="35" max="35" width="0" style="4" hidden="1" customWidth="1"/>
    <col min="36" max="16384" width="9.140625" style="4"/>
  </cols>
  <sheetData>
    <row r="1" spans="2:30" ht="18" customHeight="1" x14ac:dyDescent="0.15">
      <c r="B1" s="9" t="s">
        <v>237</v>
      </c>
      <c r="C1" s="2"/>
      <c r="D1" s="2"/>
      <c r="E1" s="2"/>
      <c r="F1" s="2"/>
      <c r="G1" s="2"/>
      <c r="H1" s="2"/>
      <c r="I1" s="2"/>
      <c r="J1" s="2"/>
      <c r="U1" s="121" t="s">
        <v>49</v>
      </c>
      <c r="V1" s="122"/>
      <c r="W1" s="122"/>
      <c r="X1" s="123"/>
    </row>
    <row r="2" spans="2:30" ht="18" customHeight="1" x14ac:dyDescent="0.15">
      <c r="B2" s="40" t="s">
        <v>202</v>
      </c>
      <c r="C2" s="40"/>
      <c r="D2" s="40"/>
      <c r="E2" s="40"/>
      <c r="F2" s="40"/>
      <c r="G2" s="40"/>
      <c r="H2" s="2"/>
      <c r="I2" s="2"/>
      <c r="J2" s="2"/>
      <c r="U2" s="11"/>
      <c r="V2" s="11"/>
      <c r="W2" s="11"/>
      <c r="X2" s="11"/>
    </row>
    <row r="3" spans="2:30" ht="18" customHeight="1" x14ac:dyDescent="0.15">
      <c r="B3" s="138">
        <v>45984</v>
      </c>
      <c r="C3" s="138"/>
      <c r="D3" s="138"/>
      <c r="E3" s="138"/>
      <c r="F3" s="138"/>
      <c r="G3" s="138"/>
      <c r="H3" s="2"/>
      <c r="I3" s="2"/>
      <c r="J3" s="2"/>
      <c r="U3" s="11"/>
      <c r="V3" s="11"/>
      <c r="W3" s="11"/>
      <c r="X3" s="11"/>
    </row>
    <row r="4" spans="2:30" ht="12.75" customHeight="1" x14ac:dyDescent="0.15">
      <c r="H4" s="1"/>
      <c r="I4" s="1"/>
      <c r="J4" s="1"/>
      <c r="P4" s="6" t="s">
        <v>46</v>
      </c>
      <c r="Q4" s="6"/>
      <c r="R4" s="6"/>
      <c r="S4" s="6"/>
      <c r="T4" s="6"/>
      <c r="U4" s="6"/>
      <c r="V4" s="6"/>
      <c r="W4" s="6"/>
    </row>
    <row r="5" spans="2:30" ht="12.75" customHeight="1" x14ac:dyDescent="0.15">
      <c r="B5" s="1"/>
      <c r="C5" s="1"/>
      <c r="D5" s="1"/>
      <c r="E5" s="1"/>
      <c r="F5" s="1"/>
      <c r="G5" s="1"/>
      <c r="H5" s="1"/>
      <c r="I5" s="1"/>
      <c r="J5" s="1"/>
      <c r="T5" s="92"/>
      <c r="U5" s="92"/>
      <c r="V5" s="92"/>
      <c r="W5" s="92"/>
      <c r="X5" s="92"/>
    </row>
    <row r="6" spans="2:30" ht="19.5" customHeight="1" x14ac:dyDescent="0.15">
      <c r="B6" s="17" t="s">
        <v>0</v>
      </c>
      <c r="C6" s="29"/>
      <c r="D6" s="29"/>
      <c r="E6" s="9" t="s">
        <v>20</v>
      </c>
      <c r="F6" s="29"/>
      <c r="G6" s="29"/>
      <c r="H6" s="29"/>
      <c r="I6" s="29"/>
      <c r="P6" s="17" t="s">
        <v>2</v>
      </c>
      <c r="Q6" s="124"/>
      <c r="R6" s="125"/>
      <c r="S6" s="125"/>
      <c r="T6" s="125"/>
      <c r="U6" s="125"/>
      <c r="V6" s="126"/>
      <c r="W6" s="15"/>
      <c r="AB6" s="64" t="str">
        <f>IF(C6="","",C6&amp;D6&amp;F6&amp;G6&amp;H6&amp;I6)</f>
        <v/>
      </c>
    </row>
    <row r="7" spans="2:30" ht="14.25" x14ac:dyDescent="0.15">
      <c r="B7" s="2"/>
    </row>
    <row r="8" spans="2:30" ht="19.5" customHeight="1" x14ac:dyDescent="0.15">
      <c r="B8" s="17" t="s">
        <v>1</v>
      </c>
      <c r="C8" s="127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9"/>
    </row>
    <row r="9" spans="2:30" ht="9" customHeight="1" x14ac:dyDescent="0.15">
      <c r="B9" s="2"/>
    </row>
    <row r="10" spans="2:30" ht="14.25" customHeight="1" x14ac:dyDescent="0.15">
      <c r="B10" s="18" t="s">
        <v>24</v>
      </c>
      <c r="C10" s="102"/>
      <c r="D10" s="103"/>
      <c r="E10" s="103"/>
      <c r="F10" s="103"/>
      <c r="G10" s="103"/>
      <c r="H10" s="103"/>
      <c r="I10" s="103"/>
      <c r="J10" s="103"/>
      <c r="K10" s="104"/>
      <c r="M10" s="2"/>
      <c r="AC10" s="41"/>
    </row>
    <row r="11" spans="2:30" ht="14.25" hidden="1" customHeight="1" x14ac:dyDescent="0.15">
      <c r="B11" s="18"/>
      <c r="C11" s="30"/>
      <c r="D11" s="31"/>
      <c r="E11" s="31"/>
      <c r="F11" s="31"/>
      <c r="G11" s="31"/>
      <c r="H11" s="31"/>
      <c r="I11" s="31"/>
      <c r="J11" s="31"/>
      <c r="K11" s="31"/>
    </row>
    <row r="12" spans="2:30" ht="19.5" customHeight="1" x14ac:dyDescent="0.15">
      <c r="B12" s="17" t="s">
        <v>3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6"/>
      <c r="Q12" s="26"/>
      <c r="R12" s="17" t="s">
        <v>231</v>
      </c>
      <c r="S12" s="131"/>
      <c r="T12" s="132"/>
      <c r="U12" s="132"/>
      <c r="V12" s="133"/>
    </row>
    <row r="13" spans="2:30" ht="19.5" customHeight="1" x14ac:dyDescent="0.15">
      <c r="B13" s="17"/>
      <c r="C13" s="73"/>
      <c r="D13" s="73"/>
      <c r="E13" s="73"/>
      <c r="F13" s="73"/>
      <c r="G13" s="73"/>
      <c r="H13" s="73"/>
      <c r="I13" s="73"/>
      <c r="J13" s="73"/>
      <c r="K13" s="73"/>
      <c r="L13" s="16"/>
      <c r="Q13" s="26"/>
      <c r="R13" s="17"/>
      <c r="S13" s="74"/>
      <c r="T13" s="74"/>
      <c r="U13" s="74"/>
      <c r="V13" s="74"/>
      <c r="AD13" s="4" t="str">
        <f>IF(選手!C2=0,"",選手!C2)</f>
        <v/>
      </c>
    </row>
    <row r="14" spans="2:30" ht="19.5" customHeight="1" x14ac:dyDescent="0.15">
      <c r="B14" s="17" t="s">
        <v>187</v>
      </c>
      <c r="C14" s="8" t="s">
        <v>188</v>
      </c>
      <c r="D14" s="139"/>
      <c r="E14" s="140"/>
      <c r="F14" s="140"/>
      <c r="G14" s="140"/>
      <c r="H14" s="141"/>
      <c r="I14" s="69"/>
      <c r="J14" s="70"/>
      <c r="K14" s="70"/>
      <c r="L14" s="71"/>
      <c r="AD14" s="4" t="str">
        <f>IF(選手!C3=0,"",選手!C3)</f>
        <v/>
      </c>
    </row>
    <row r="15" spans="2:30" ht="19.5" customHeight="1" x14ac:dyDescent="0.15">
      <c r="D15" s="115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7"/>
      <c r="AD15" s="4" t="str">
        <f>IF(選手!C4=0,"",選手!C4)</f>
        <v/>
      </c>
    </row>
    <row r="16" spans="2:30" ht="19.5" customHeight="1" x14ac:dyDescent="0.15">
      <c r="D16" s="118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20"/>
      <c r="AD16" s="4" t="str">
        <f>IF(選手!C5=0,"",選手!C5)</f>
        <v/>
      </c>
    </row>
    <row r="17" spans="2:30" ht="19.5" customHeight="1" x14ac:dyDescent="0.15">
      <c r="B17" s="17"/>
      <c r="C17" s="9"/>
      <c r="D17" s="107" t="s">
        <v>189</v>
      </c>
      <c r="E17" s="108"/>
      <c r="F17" s="109"/>
      <c r="G17" s="110"/>
      <c r="H17" s="110"/>
      <c r="I17" s="110"/>
      <c r="J17" s="110"/>
      <c r="K17" s="110"/>
      <c r="L17" s="110"/>
      <c r="M17" s="111"/>
      <c r="O17" s="72" t="s">
        <v>190</v>
      </c>
      <c r="P17" s="112"/>
      <c r="Q17" s="113"/>
      <c r="R17" s="113"/>
      <c r="S17" s="113"/>
      <c r="T17" s="113"/>
      <c r="U17" s="113"/>
      <c r="V17" s="113"/>
      <c r="W17" s="114"/>
      <c r="AD17" s="4" t="str">
        <f>IF(選手!C6=0,"",選手!C6)</f>
        <v/>
      </c>
    </row>
    <row r="18" spans="2:30" ht="19.5" customHeight="1" x14ac:dyDescent="0.15">
      <c r="B18" s="17"/>
      <c r="C18" s="9"/>
      <c r="D18" s="67"/>
      <c r="E18" s="17" t="s">
        <v>191</v>
      </c>
      <c r="F18" s="112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4"/>
      <c r="AD18" s="4" t="str">
        <f>IF(選手!C7=0,"",選手!C7)</f>
        <v/>
      </c>
    </row>
    <row r="19" spans="2:30" ht="14.25" x14ac:dyDescent="0.15">
      <c r="O19" s="27"/>
      <c r="AD19" s="4" t="str">
        <f>IF(選手!C8=0,"",選手!C8)</f>
        <v/>
      </c>
    </row>
    <row r="20" spans="2:30" ht="21" hidden="1" x14ac:dyDescent="0.15">
      <c r="B20" s="9" t="s">
        <v>174</v>
      </c>
      <c r="G20" s="135"/>
      <c r="H20" s="136"/>
      <c r="I20" s="136"/>
      <c r="J20" s="136"/>
      <c r="K20" s="136"/>
      <c r="L20" s="136"/>
      <c r="M20" s="137"/>
      <c r="AD20" s="4" t="str">
        <f>IF(選手!C9=0,"",選手!C9)</f>
        <v/>
      </c>
    </row>
    <row r="21" spans="2:30" ht="17.25" x14ac:dyDescent="0.15">
      <c r="B21" s="9" t="s">
        <v>25</v>
      </c>
      <c r="C21" s="4" t="s">
        <v>26</v>
      </c>
      <c r="F21" s="106">
        <f>申込一覧表!V108</f>
        <v>0</v>
      </c>
      <c r="G21" s="106"/>
      <c r="K21" s="4" t="s">
        <v>27</v>
      </c>
      <c r="N21" s="106">
        <f>申込一覧表!V56</f>
        <v>0</v>
      </c>
      <c r="O21" s="106"/>
      <c r="S21" s="4" t="s">
        <v>28</v>
      </c>
      <c r="V21" s="134">
        <f>F21+N21</f>
        <v>0</v>
      </c>
      <c r="W21" s="134"/>
      <c r="AD21" s="4" t="str">
        <f>IF(選手!C10=0,"",選手!C10)</f>
        <v/>
      </c>
    </row>
    <row r="22" spans="2:30" ht="9" customHeight="1" x14ac:dyDescent="0.15">
      <c r="B22" s="9"/>
      <c r="AD22" s="4" t="str">
        <f>IF(選手!C11=0,"",選手!C11)</f>
        <v/>
      </c>
    </row>
    <row r="23" spans="2:30" ht="14.25" customHeight="1" x14ac:dyDescent="0.15">
      <c r="B23" s="9" t="s">
        <v>30</v>
      </c>
      <c r="C23" s="4" t="s">
        <v>26</v>
      </c>
      <c r="E23" s="130">
        <f>申込一覧表!V109</f>
        <v>0</v>
      </c>
      <c r="F23" s="130"/>
      <c r="G23" s="4" t="s">
        <v>18</v>
      </c>
      <c r="I23" s="28"/>
      <c r="K23" s="4" t="s">
        <v>27</v>
      </c>
      <c r="M23" s="130">
        <f>申込一覧表!V57</f>
        <v>0</v>
      </c>
      <c r="N23" s="130"/>
      <c r="O23" s="4" t="s">
        <v>18</v>
      </c>
      <c r="Q23" s="8"/>
      <c r="S23" s="4" t="s">
        <v>28</v>
      </c>
      <c r="U23" s="130">
        <f>E23+M23</f>
        <v>0</v>
      </c>
      <c r="V23" s="130"/>
      <c r="W23" s="4" t="s">
        <v>18</v>
      </c>
      <c r="AD23" s="4" t="str">
        <f>IF(選手!C12=0,"",選手!C12)</f>
        <v/>
      </c>
    </row>
    <row r="24" spans="2:30" ht="9" customHeight="1" x14ac:dyDescent="0.15">
      <c r="B24" s="9"/>
      <c r="AD24" s="4" t="str">
        <f>IF(選手!C13=0,"",選手!C13)</f>
        <v/>
      </c>
    </row>
    <row r="25" spans="2:30" ht="19.5" customHeight="1" x14ac:dyDescent="0.15">
      <c r="B25" s="9" t="s">
        <v>29</v>
      </c>
      <c r="C25" s="4" t="s">
        <v>31</v>
      </c>
      <c r="H25" s="101">
        <f>SUM(リレーオーダー用紙!AY15)</f>
        <v>0</v>
      </c>
      <c r="I25" s="101"/>
      <c r="J25" s="101"/>
      <c r="L25" s="4" t="s">
        <v>33</v>
      </c>
      <c r="P25" s="101">
        <f>SUM(リレーオーダー用紙!AY18)</f>
        <v>0</v>
      </c>
      <c r="Q25" s="101"/>
      <c r="R25" s="101"/>
      <c r="AD25" s="4" t="str">
        <f>IF(選手!C14=0,"",選手!C14)</f>
        <v/>
      </c>
    </row>
    <row r="26" spans="2:30" ht="19.5" customHeight="1" x14ac:dyDescent="0.15">
      <c r="B26" s="9"/>
      <c r="C26" s="4" t="s">
        <v>32</v>
      </c>
      <c r="H26" s="101">
        <f>SUM(リレーオーダー用紙!AY16)</f>
        <v>0</v>
      </c>
      <c r="I26" s="101"/>
      <c r="J26" s="101"/>
      <c r="L26" s="4" t="s">
        <v>34</v>
      </c>
      <c r="P26" s="101">
        <f>SUM(リレーオーダー用紙!AY19)</f>
        <v>0</v>
      </c>
      <c r="Q26" s="101"/>
      <c r="R26" s="101"/>
      <c r="Y26" s="79">
        <f>SUM(H25,P25,H26,P26)</f>
        <v>0</v>
      </c>
      <c r="AD26" s="4" t="str">
        <f>IF(選手!C15=0,"",選手!C15)</f>
        <v/>
      </c>
    </row>
    <row r="27" spans="2:30" ht="19.5" hidden="1" customHeight="1" x14ac:dyDescent="0.15">
      <c r="B27" s="9"/>
      <c r="C27" s="4" t="s">
        <v>239</v>
      </c>
      <c r="H27" s="101">
        <f>IF(C36="",0,1)</f>
        <v>0</v>
      </c>
      <c r="I27" s="101"/>
      <c r="J27" s="101"/>
      <c r="L27" s="4" t="s">
        <v>211</v>
      </c>
      <c r="P27" s="101">
        <f>IF(C35="",0,1)</f>
        <v>0</v>
      </c>
      <c r="Q27" s="101"/>
      <c r="R27" s="101"/>
      <c r="AD27" s="4" t="str">
        <f>IF(選手!C16=0,"",選手!C16)</f>
        <v/>
      </c>
    </row>
    <row r="28" spans="2:30" ht="16.5" customHeight="1" x14ac:dyDescent="0.15">
      <c r="B28" s="9"/>
      <c r="L28" s="4" t="s">
        <v>35</v>
      </c>
      <c r="P28" s="101">
        <f>SUM(H25:J27)+SUM(P25:R27)</f>
        <v>0</v>
      </c>
      <c r="Q28" s="101"/>
      <c r="R28" s="101"/>
      <c r="AD28" s="4" t="str">
        <f>IF(選手!C17=0,"",選手!C17)</f>
        <v/>
      </c>
    </row>
    <row r="29" spans="2:30" ht="9" customHeight="1" x14ac:dyDescent="0.15">
      <c r="B29" s="9"/>
      <c r="P29" s="76"/>
      <c r="Q29" s="76"/>
      <c r="R29" s="76"/>
    </row>
    <row r="30" spans="2:30" ht="17.25" x14ac:dyDescent="0.15">
      <c r="B30" s="9" t="s">
        <v>214</v>
      </c>
      <c r="C30" s="27" t="s">
        <v>215</v>
      </c>
      <c r="E30" s="158"/>
      <c r="F30" s="159"/>
      <c r="G30" s="159"/>
      <c r="H30" s="159"/>
      <c r="I30" s="159"/>
      <c r="J30" s="159"/>
      <c r="K30" s="160"/>
      <c r="M30" s="27" t="s">
        <v>216</v>
      </c>
      <c r="O30" s="158"/>
      <c r="P30" s="159"/>
      <c r="Q30" s="159"/>
      <c r="R30" s="159"/>
      <c r="S30" s="159"/>
      <c r="T30" s="159"/>
      <c r="U30" s="160"/>
      <c r="AD30" s="4" t="str">
        <f>IF(選手!C18=0,"",選手!C18)</f>
        <v/>
      </c>
    </row>
    <row r="31" spans="2:30" ht="21" customHeight="1" x14ac:dyDescent="0.15">
      <c r="B31" s="87" t="s">
        <v>234</v>
      </c>
      <c r="E31" s="158"/>
      <c r="F31" s="159"/>
      <c r="G31" s="159"/>
      <c r="H31" s="159"/>
      <c r="I31" s="159"/>
      <c r="J31" s="159"/>
      <c r="K31" s="160"/>
      <c r="O31" s="158"/>
      <c r="P31" s="159"/>
      <c r="Q31" s="159"/>
      <c r="R31" s="159"/>
      <c r="S31" s="159"/>
      <c r="T31" s="159"/>
      <c r="U31" s="160"/>
    </row>
    <row r="32" spans="2:30" ht="18.75" x14ac:dyDescent="0.15">
      <c r="B32" s="87" t="s">
        <v>235</v>
      </c>
      <c r="C32" s="166" t="s">
        <v>217</v>
      </c>
      <c r="D32" s="166"/>
      <c r="E32" s="166"/>
      <c r="F32" s="166"/>
      <c r="G32" s="161"/>
      <c r="H32" s="162"/>
      <c r="I32" s="163"/>
      <c r="M32" s="166" t="s">
        <v>217</v>
      </c>
      <c r="N32" s="166"/>
      <c r="O32" s="166"/>
      <c r="P32" s="166"/>
      <c r="Q32" s="161"/>
      <c r="R32" s="162"/>
      <c r="S32" s="163"/>
    </row>
    <row r="33" spans="2:33" ht="18.75" x14ac:dyDescent="0.15">
      <c r="B33" s="9"/>
      <c r="C33" s="164" t="s">
        <v>218</v>
      </c>
      <c r="D33" s="164"/>
      <c r="E33" s="164"/>
      <c r="F33" s="165"/>
      <c r="G33" s="161"/>
      <c r="H33" s="162"/>
      <c r="I33" s="163"/>
      <c r="J33" s="80"/>
      <c r="K33" s="80"/>
      <c r="L33" s="80"/>
      <c r="M33" s="164" t="s">
        <v>218</v>
      </c>
      <c r="N33" s="164"/>
      <c r="O33" s="164"/>
      <c r="P33" s="165"/>
      <c r="Q33" s="161"/>
      <c r="R33" s="162"/>
      <c r="S33" s="163"/>
    </row>
    <row r="34" spans="2:33" ht="9" customHeight="1" x14ac:dyDescent="0.15">
      <c r="B34" s="9"/>
      <c r="P34" s="76"/>
      <c r="Q34" s="76"/>
      <c r="R34" s="76"/>
    </row>
    <row r="35" spans="2:33" ht="18.75" customHeight="1" x14ac:dyDescent="0.15">
      <c r="B35" s="9" t="s">
        <v>213</v>
      </c>
      <c r="C35" s="139"/>
      <c r="D35" s="140"/>
      <c r="E35" s="140"/>
      <c r="F35" s="140"/>
      <c r="G35" s="141"/>
      <c r="I35" s="155"/>
      <c r="J35" s="156"/>
      <c r="K35" s="156"/>
      <c r="L35" s="156"/>
      <c r="M35" s="157"/>
      <c r="T35" s="78"/>
      <c r="U35" s="78"/>
      <c r="V35" s="78"/>
      <c r="W35" s="78"/>
      <c r="AD35" s="4" t="s">
        <v>226</v>
      </c>
      <c r="AG35" s="79"/>
    </row>
    <row r="36" spans="2:33" ht="18.75" customHeight="1" x14ac:dyDescent="0.15">
      <c r="B36" s="89" t="s">
        <v>238</v>
      </c>
      <c r="C36" s="139"/>
      <c r="D36" s="140"/>
      <c r="E36" s="140"/>
      <c r="F36" s="140"/>
      <c r="G36" s="141"/>
      <c r="I36" s="155"/>
      <c r="J36" s="156"/>
      <c r="K36" s="156"/>
      <c r="L36" s="156"/>
      <c r="M36" s="157"/>
      <c r="T36" s="78"/>
      <c r="U36" s="78"/>
      <c r="V36" s="78"/>
      <c r="W36" s="78"/>
      <c r="AF36" s="4" t="str">
        <f>IF(C36="","",1)</f>
        <v/>
      </c>
      <c r="AG36" s="79"/>
    </row>
    <row r="37" spans="2:33" ht="18.75" customHeight="1" x14ac:dyDescent="0.15">
      <c r="B37" s="90" t="s">
        <v>241</v>
      </c>
      <c r="T37" s="78"/>
      <c r="U37" s="78"/>
      <c r="V37" s="78"/>
      <c r="W37" s="78"/>
      <c r="AG37" s="79"/>
    </row>
    <row r="38" spans="2:33" ht="17.25" x14ac:dyDescent="0.15">
      <c r="B38" s="90" t="s">
        <v>242</v>
      </c>
      <c r="AD38" s="4" t="str">
        <f>IF(選手!C20=0,"",選手!C20)</f>
        <v/>
      </c>
    </row>
    <row r="39" spans="2:33" ht="18.75" x14ac:dyDescent="0.15">
      <c r="B39" s="9" t="s">
        <v>182</v>
      </c>
      <c r="D39" s="167"/>
      <c r="E39" s="167"/>
      <c r="F39" s="167"/>
      <c r="G39" s="68"/>
      <c r="H39" s="91"/>
      <c r="I39" s="91"/>
      <c r="J39" s="92"/>
      <c r="K39" s="92"/>
      <c r="L39" s="168"/>
      <c r="M39" s="168"/>
      <c r="N39" s="168"/>
      <c r="O39" s="168"/>
      <c r="P39" s="168"/>
      <c r="AD39" s="4" t="str">
        <f>IF(選手!C22=0,"",選手!C22)</f>
        <v/>
      </c>
    </row>
    <row r="40" spans="2:33" ht="18.75" x14ac:dyDescent="0.15">
      <c r="B40" s="17" t="s">
        <v>232</v>
      </c>
      <c r="D40" s="95">
        <v>1800</v>
      </c>
      <c r="E40" s="95"/>
      <c r="F40" s="95"/>
      <c r="G40" s="68" t="s">
        <v>185</v>
      </c>
      <c r="H40" s="91">
        <f>申込一覧表!T56+申込一覧表!T108</f>
        <v>0</v>
      </c>
      <c r="I40" s="91"/>
      <c r="J40" s="92" t="s">
        <v>186</v>
      </c>
      <c r="K40" s="92"/>
      <c r="L40" s="93">
        <f t="shared" ref="L40:L46" si="0">D40*H40</f>
        <v>0</v>
      </c>
      <c r="M40" s="93"/>
      <c r="N40" s="93"/>
      <c r="O40" s="93"/>
      <c r="P40" s="93"/>
      <c r="AD40" s="4" t="str">
        <f>IF(選手!C23=0,"",選手!C23)</f>
        <v/>
      </c>
    </row>
    <row r="41" spans="2:33" ht="18.75" x14ac:dyDescent="0.15">
      <c r="B41" s="17" t="s">
        <v>233</v>
      </c>
      <c r="D41" s="95">
        <v>3000</v>
      </c>
      <c r="E41" s="95"/>
      <c r="F41" s="95"/>
      <c r="G41" s="68" t="s">
        <v>185</v>
      </c>
      <c r="H41" s="91">
        <f>申込一覧表!U56+申込一覧表!U108</f>
        <v>0</v>
      </c>
      <c r="I41" s="91"/>
      <c r="J41" s="92" t="s">
        <v>186</v>
      </c>
      <c r="K41" s="92"/>
      <c r="L41" s="93">
        <f t="shared" ref="L41" si="1">D41*H41</f>
        <v>0</v>
      </c>
      <c r="M41" s="93"/>
      <c r="N41" s="93"/>
      <c r="O41" s="93"/>
      <c r="P41" s="93"/>
    </row>
    <row r="42" spans="2:33" ht="18.75" x14ac:dyDescent="0.15">
      <c r="B42" s="67" t="s">
        <v>183</v>
      </c>
      <c r="D42" s="95">
        <v>2400</v>
      </c>
      <c r="E42" s="95"/>
      <c r="F42" s="95"/>
      <c r="G42" s="68" t="s">
        <v>185</v>
      </c>
      <c r="H42" s="96">
        <f>Y26+IF(C36="",0,1)</f>
        <v>0</v>
      </c>
      <c r="I42" s="97"/>
      <c r="J42" s="92" t="s">
        <v>186</v>
      </c>
      <c r="K42" s="92"/>
      <c r="L42" s="93">
        <f t="shared" si="0"/>
        <v>0</v>
      </c>
      <c r="M42" s="93"/>
      <c r="N42" s="93"/>
      <c r="O42" s="93"/>
      <c r="P42" s="93"/>
      <c r="AD42" s="4" t="str">
        <f>IF(選手!C24=0,"",選手!C24)</f>
        <v/>
      </c>
    </row>
    <row r="43" spans="2:33" ht="18.75" x14ac:dyDescent="0.15">
      <c r="B43" s="67" t="s">
        <v>211</v>
      </c>
      <c r="D43" s="95">
        <v>4800</v>
      </c>
      <c r="E43" s="95"/>
      <c r="F43" s="95"/>
      <c r="G43" s="68" t="s">
        <v>185</v>
      </c>
      <c r="H43" s="100" t="str">
        <f>IF(C35="","0","1")</f>
        <v>0</v>
      </c>
      <c r="I43" s="100"/>
      <c r="J43" s="92" t="s">
        <v>186</v>
      </c>
      <c r="K43" s="92"/>
      <c r="L43" s="93">
        <f t="shared" ref="L43:L44" si="2">D43*H43</f>
        <v>0</v>
      </c>
      <c r="M43" s="93"/>
      <c r="N43" s="93"/>
      <c r="O43" s="93"/>
      <c r="P43" s="93"/>
    </row>
    <row r="44" spans="2:33" ht="18.75" x14ac:dyDescent="0.15">
      <c r="B44" s="67" t="s">
        <v>184</v>
      </c>
      <c r="D44" s="95">
        <v>800</v>
      </c>
      <c r="E44" s="95"/>
      <c r="F44" s="95"/>
      <c r="G44" s="68" t="s">
        <v>185</v>
      </c>
      <c r="H44" s="98"/>
      <c r="I44" s="99"/>
      <c r="J44" s="92" t="s">
        <v>186</v>
      </c>
      <c r="K44" s="92"/>
      <c r="L44" s="93">
        <f t="shared" si="2"/>
        <v>0</v>
      </c>
      <c r="M44" s="93"/>
      <c r="N44" s="93"/>
      <c r="O44" s="93"/>
      <c r="P44" s="93"/>
      <c r="Q44" s="77" t="s">
        <v>212</v>
      </c>
      <c r="AD44" s="4" t="str">
        <f>IF(選手!C25=0,"",選手!C25)</f>
        <v/>
      </c>
    </row>
    <row r="45" spans="2:33" ht="18.75" hidden="1" x14ac:dyDescent="0.15">
      <c r="B45" s="67" t="s">
        <v>199</v>
      </c>
      <c r="D45" s="95">
        <v>2000</v>
      </c>
      <c r="E45" s="95"/>
      <c r="F45" s="95"/>
      <c r="G45" s="68" t="s">
        <v>185</v>
      </c>
      <c r="H45" s="98"/>
      <c r="I45" s="99"/>
      <c r="J45" s="92" t="s">
        <v>186</v>
      </c>
      <c r="K45" s="92"/>
      <c r="L45" s="93">
        <f t="shared" si="0"/>
        <v>0</v>
      </c>
      <c r="M45" s="93"/>
      <c r="N45" s="93"/>
      <c r="O45" s="93"/>
      <c r="P45" s="93"/>
      <c r="AD45" s="4" t="str">
        <f>IF(選手!C26=0,"",選手!C26)</f>
        <v/>
      </c>
    </row>
    <row r="46" spans="2:33" ht="18.75" hidden="1" x14ac:dyDescent="0.15">
      <c r="B46" s="67" t="s">
        <v>200</v>
      </c>
      <c r="D46" s="95">
        <v>1000</v>
      </c>
      <c r="E46" s="95"/>
      <c r="F46" s="95"/>
      <c r="G46" s="68" t="s">
        <v>185</v>
      </c>
      <c r="H46" s="98"/>
      <c r="I46" s="99"/>
      <c r="J46" s="92" t="s">
        <v>186</v>
      </c>
      <c r="K46" s="92"/>
      <c r="L46" s="93">
        <f t="shared" si="0"/>
        <v>0</v>
      </c>
      <c r="M46" s="93"/>
      <c r="N46" s="93"/>
      <c r="O46" s="93"/>
      <c r="P46" s="93"/>
    </row>
    <row r="47" spans="2:33" ht="18.75" x14ac:dyDescent="0.15">
      <c r="B47" s="67" t="s">
        <v>28</v>
      </c>
      <c r="K47" s="93">
        <f>SUM(L40:P46)</f>
        <v>0</v>
      </c>
      <c r="L47" s="93"/>
      <c r="M47" s="93"/>
      <c r="N47" s="93"/>
      <c r="O47" s="93"/>
      <c r="P47" s="93"/>
      <c r="Q47" s="94" t="s">
        <v>227</v>
      </c>
      <c r="R47" s="94"/>
      <c r="S47" s="94"/>
      <c r="T47" s="94"/>
      <c r="U47" s="94"/>
      <c r="V47" s="94"/>
      <c r="W47" s="94"/>
      <c r="X47" s="94"/>
      <c r="AD47" s="4" t="str">
        <f>IF(選手!C27=0,"",選手!C27)</f>
        <v/>
      </c>
    </row>
    <row r="48" spans="2:33" ht="14.25" x14ac:dyDescent="0.15">
      <c r="Q48" s="94"/>
      <c r="R48" s="94"/>
      <c r="S48" s="94"/>
      <c r="T48" s="94"/>
      <c r="U48" s="94"/>
      <c r="V48" s="94"/>
      <c r="W48" s="94"/>
      <c r="X48" s="94"/>
      <c r="AD48" s="4" t="str">
        <f>IF(選手!C28=0,"",選手!C28)</f>
        <v/>
      </c>
    </row>
    <row r="49" spans="2:30" ht="14.25" x14ac:dyDescent="0.15">
      <c r="B49" s="4" t="s">
        <v>229</v>
      </c>
      <c r="AD49" s="4" t="str">
        <f>IF(選手!C29=0,"",選手!C29)</f>
        <v/>
      </c>
    </row>
    <row r="50" spans="2:30" ht="14.25" x14ac:dyDescent="0.15">
      <c r="C50" s="142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4"/>
    </row>
    <row r="51" spans="2:30" ht="14.25" x14ac:dyDescent="0.15">
      <c r="B51" s="26" t="s">
        <v>230</v>
      </c>
      <c r="C51" s="145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7"/>
    </row>
    <row r="52" spans="2:30" ht="14.25" x14ac:dyDescent="0.15">
      <c r="C52" s="142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4"/>
      <c r="AD52" s="4" t="str">
        <f>IF(選手!C30=0,"",選手!C30)</f>
        <v/>
      </c>
    </row>
    <row r="53" spans="2:30" ht="14.25" x14ac:dyDescent="0.15">
      <c r="B53" s="26" t="s">
        <v>203</v>
      </c>
      <c r="C53" s="145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7"/>
      <c r="AD53" s="4" t="str">
        <f>IF(選手!C31=0,"",選手!C31)</f>
        <v/>
      </c>
    </row>
    <row r="54" spans="2:30" ht="14.25" x14ac:dyDescent="0.15">
      <c r="C54" s="148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50"/>
      <c r="AD54" s="4" t="str">
        <f>IF(選手!C32=0,"",選手!C32)</f>
        <v/>
      </c>
    </row>
    <row r="55" spans="2:30" ht="14.25" x14ac:dyDescent="0.15">
      <c r="B55" s="26" t="s">
        <v>204</v>
      </c>
      <c r="C55" s="151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3"/>
      <c r="O55" s="154" t="s">
        <v>205</v>
      </c>
      <c r="P55" s="92"/>
      <c r="AD55" s="4" t="str">
        <f>IF(選手!C33=0,"",選手!C33)</f>
        <v/>
      </c>
    </row>
    <row r="56" spans="2:30" ht="14.25" x14ac:dyDescent="0.15">
      <c r="AD56" s="4" t="str">
        <f>IF(選手!C34=0,"",選手!C34)</f>
        <v/>
      </c>
    </row>
    <row r="57" spans="2:30" ht="14.25" hidden="1" x14ac:dyDescent="0.15">
      <c r="B57" s="4" t="s">
        <v>206</v>
      </c>
      <c r="AD57" s="4" t="str">
        <f>IF(選手!C35=0,"",選手!C35)</f>
        <v/>
      </c>
    </row>
    <row r="58" spans="2:30" ht="14.25" hidden="1" x14ac:dyDescent="0.15">
      <c r="B58" s="4" t="s">
        <v>207</v>
      </c>
      <c r="AD58" s="4" t="str">
        <f>IF(選手!C36=0,"",選手!C36)</f>
        <v/>
      </c>
    </row>
    <row r="59" spans="2:30" ht="14.25" hidden="1" x14ac:dyDescent="0.15">
      <c r="C59" s="142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4"/>
      <c r="AD59" s="4" t="str">
        <f>IF(選手!C37=0,"",選手!C37)</f>
        <v/>
      </c>
    </row>
    <row r="60" spans="2:30" ht="14.25" hidden="1" x14ac:dyDescent="0.15">
      <c r="B60" s="26" t="s">
        <v>208</v>
      </c>
      <c r="C60" s="145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7"/>
      <c r="AD60" s="4" t="str">
        <f>IF(選手!C38=0,"",選手!C38)</f>
        <v/>
      </c>
    </row>
    <row r="61" spans="2:30" ht="14.25" x14ac:dyDescent="0.15">
      <c r="AD61" s="4" t="str">
        <f>IF(選手!C39=0,"",選手!C39)</f>
        <v/>
      </c>
    </row>
    <row r="62" spans="2:30" ht="14.25" x14ac:dyDescent="0.15">
      <c r="B62" s="4" t="s">
        <v>209</v>
      </c>
      <c r="AD62" s="4" t="str">
        <f>IF(選手!C40=0,"",選手!C40)</f>
        <v/>
      </c>
    </row>
    <row r="63" spans="2:30" ht="14.25" x14ac:dyDescent="0.15">
      <c r="B63" s="4" t="s">
        <v>240</v>
      </c>
      <c r="AD63" s="4" t="str">
        <f>IF(選手!C41=0,"",選手!C41)</f>
        <v/>
      </c>
    </row>
    <row r="64" spans="2:30" ht="14.25" x14ac:dyDescent="0.15">
      <c r="AD64" s="4" t="str">
        <f>IF(選手!C42=0,"",選手!C42)</f>
        <v/>
      </c>
    </row>
    <row r="65" spans="30:30" ht="14.25" x14ac:dyDescent="0.15">
      <c r="AD65" s="4" t="str">
        <f>IF(選手!C43=0,"",選手!C43)</f>
        <v/>
      </c>
    </row>
    <row r="66" spans="30:30" ht="14.25" x14ac:dyDescent="0.15">
      <c r="AD66" s="4" t="str">
        <f>IF(選手!C44=0,"",選手!C44)</f>
        <v/>
      </c>
    </row>
    <row r="67" spans="30:30" ht="22.5" customHeight="1" x14ac:dyDescent="0.15">
      <c r="AD67" s="4" t="str">
        <f>IF(選手!C45=0,"",選手!C45)</f>
        <v/>
      </c>
    </row>
    <row r="68" spans="30:30" ht="22.5" customHeight="1" x14ac:dyDescent="0.15">
      <c r="AD68" s="4" t="str">
        <f>IF(選手!C46=0,"",選手!C46)</f>
        <v/>
      </c>
    </row>
    <row r="69" spans="30:30" ht="22.5" customHeight="1" x14ac:dyDescent="0.15">
      <c r="AD69" s="4" t="str">
        <f>IF(選手!C47=0,"",選手!C47)</f>
        <v/>
      </c>
    </row>
    <row r="70" spans="30:30" ht="22.5" customHeight="1" x14ac:dyDescent="0.15">
      <c r="AD70" s="4" t="str">
        <f>IF(選手!C48=0,"",選手!C48)</f>
        <v/>
      </c>
    </row>
    <row r="71" spans="30:30" ht="22.5" customHeight="1" x14ac:dyDescent="0.15">
      <c r="AD71" s="4" t="str">
        <f>IF(選手!C49=0,"",選手!C49)</f>
        <v/>
      </c>
    </row>
    <row r="72" spans="30:30" ht="22.5" customHeight="1" x14ac:dyDescent="0.15">
      <c r="AD72" s="4" t="str">
        <f>IF(選手!C50=0,"",選手!C50)</f>
        <v/>
      </c>
    </row>
    <row r="73" spans="30:30" ht="22.5" customHeight="1" x14ac:dyDescent="0.15">
      <c r="AD73" s="4" t="str">
        <f>IF(選手!C51=0,"",選手!C51)</f>
        <v/>
      </c>
    </row>
    <row r="74" spans="30:30" ht="22.5" customHeight="1" x14ac:dyDescent="0.15">
      <c r="AD74" s="4" t="str">
        <f>IF(選手!C52=0,"",選手!C52)</f>
        <v/>
      </c>
    </row>
    <row r="75" spans="30:30" ht="22.5" customHeight="1" x14ac:dyDescent="0.15">
      <c r="AD75" s="4" t="str">
        <f>IF(選手!C53=0,"",選手!C53)</f>
        <v/>
      </c>
    </row>
    <row r="76" spans="30:30" ht="22.5" customHeight="1" x14ac:dyDescent="0.15">
      <c r="AD76" s="4" t="str">
        <f>IF(選手!C54=0,"",選手!C54)</f>
        <v/>
      </c>
    </row>
    <row r="77" spans="30:30" ht="22.5" customHeight="1" x14ac:dyDescent="0.15">
      <c r="AD77" s="4" t="str">
        <f>IF(選手!C55=0,"",選手!C55)</f>
        <v/>
      </c>
    </row>
    <row r="78" spans="30:30" ht="22.5" customHeight="1" x14ac:dyDescent="0.15">
      <c r="AD78" s="4" t="str">
        <f>IF(選手!C56=0,"",選手!C56)</f>
        <v/>
      </c>
    </row>
    <row r="79" spans="30:30" ht="22.5" customHeight="1" x14ac:dyDescent="0.15">
      <c r="AD79" s="4" t="str">
        <f>IF(選手!C57=0,"",選手!C57)</f>
        <v/>
      </c>
    </row>
    <row r="80" spans="30:30" ht="22.5" customHeight="1" x14ac:dyDescent="0.15">
      <c r="AD80" s="4" t="str">
        <f>IF(選手!C58=0,"",選手!C58)</f>
        <v/>
      </c>
    </row>
    <row r="81" spans="30:30" ht="22.5" customHeight="1" x14ac:dyDescent="0.15">
      <c r="AD81" s="4" t="str">
        <f>IF(選手!C59=0,"",選手!C59)</f>
        <v/>
      </c>
    </row>
    <row r="82" spans="30:30" ht="22.5" customHeight="1" x14ac:dyDescent="0.15">
      <c r="AD82" s="4" t="str">
        <f>IF(選手!C60=0,"",選手!C60)</f>
        <v/>
      </c>
    </row>
    <row r="83" spans="30:30" ht="22.5" customHeight="1" x14ac:dyDescent="0.15">
      <c r="AD83" s="4" t="str">
        <f>IF(選手!C61=0,"",選手!C61)</f>
        <v/>
      </c>
    </row>
    <row r="84" spans="30:30" ht="22.5" customHeight="1" x14ac:dyDescent="0.15">
      <c r="AD84" s="4" t="str">
        <f>IF(選手!C62=0,"",選手!C62)</f>
        <v/>
      </c>
    </row>
    <row r="85" spans="30:30" ht="22.5" customHeight="1" x14ac:dyDescent="0.15">
      <c r="AD85" s="4" t="str">
        <f>IF(選手!C63=0,"",選手!C63)</f>
        <v/>
      </c>
    </row>
    <row r="86" spans="30:30" ht="22.5" customHeight="1" x14ac:dyDescent="0.15">
      <c r="AD86" s="4" t="str">
        <f>IF(選手!C64=0,"",選手!C64)</f>
        <v/>
      </c>
    </row>
    <row r="87" spans="30:30" ht="22.5" customHeight="1" x14ac:dyDescent="0.15">
      <c r="AD87" s="4" t="str">
        <f>IF(選手!C65=0,"",選手!C65)</f>
        <v/>
      </c>
    </row>
    <row r="88" spans="30:30" ht="22.5" customHeight="1" x14ac:dyDescent="0.15">
      <c r="AD88" s="4" t="str">
        <f>IF(選手!C66=0,"",選手!C66)</f>
        <v/>
      </c>
    </row>
    <row r="89" spans="30:30" ht="22.5" customHeight="1" x14ac:dyDescent="0.15">
      <c r="AD89" s="4" t="str">
        <f>IF(選手!C67=0,"",選手!C67)</f>
        <v/>
      </c>
    </row>
    <row r="90" spans="30:30" ht="22.5" customHeight="1" x14ac:dyDescent="0.15">
      <c r="AD90" s="4" t="str">
        <f>IF(選手!C68=0,"",選手!C68)</f>
        <v/>
      </c>
    </row>
    <row r="91" spans="30:30" ht="22.5" customHeight="1" x14ac:dyDescent="0.15">
      <c r="AD91" s="4" t="str">
        <f>IF(選手!C69=0,"",選手!C69)</f>
        <v/>
      </c>
    </row>
    <row r="92" spans="30:30" ht="22.5" customHeight="1" x14ac:dyDescent="0.15">
      <c r="AD92" s="4" t="str">
        <f>IF(選手!C70=0,"",選手!C70)</f>
        <v/>
      </c>
    </row>
    <row r="93" spans="30:30" ht="22.5" customHeight="1" x14ac:dyDescent="0.15">
      <c r="AD93" s="4" t="str">
        <f>IF(選手!C71=0,"",選手!C71)</f>
        <v/>
      </c>
    </row>
    <row r="94" spans="30:30" ht="22.5" customHeight="1" x14ac:dyDescent="0.15">
      <c r="AD94" s="4" t="str">
        <f>IF(選手!C72=0,"",選手!C72)</f>
        <v/>
      </c>
    </row>
    <row r="95" spans="30:30" ht="22.5" customHeight="1" x14ac:dyDescent="0.15">
      <c r="AD95" s="4" t="str">
        <f>IF(選手!C73=0,"",選手!C73)</f>
        <v/>
      </c>
    </row>
    <row r="96" spans="30:30" ht="22.5" customHeight="1" x14ac:dyDescent="0.15">
      <c r="AD96" s="4" t="str">
        <f>IF(選手!C74=0,"",選手!C74)</f>
        <v/>
      </c>
    </row>
    <row r="97" spans="30:30" ht="22.5" customHeight="1" x14ac:dyDescent="0.15">
      <c r="AD97" s="4" t="str">
        <f>IF(選手!C75=0,"",選手!C75)</f>
        <v/>
      </c>
    </row>
    <row r="98" spans="30:30" ht="22.5" customHeight="1" x14ac:dyDescent="0.15">
      <c r="AD98" s="4" t="str">
        <f>IF(選手!C76=0,"",選手!C76)</f>
        <v/>
      </c>
    </row>
    <row r="99" spans="30:30" ht="22.5" customHeight="1" x14ac:dyDescent="0.15">
      <c r="AD99" s="4" t="str">
        <f>IF(選手!C77=0,"",選手!C77)</f>
        <v/>
      </c>
    </row>
    <row r="100" spans="30:30" ht="22.5" customHeight="1" x14ac:dyDescent="0.15">
      <c r="AD100" s="4" t="str">
        <f>IF(選手!C78=0,"",選手!C78)</f>
        <v/>
      </c>
    </row>
    <row r="101" spans="30:30" ht="22.5" customHeight="1" x14ac:dyDescent="0.15">
      <c r="AD101" s="4" t="str">
        <f>IF(選手!C79=0,"",選手!C79)</f>
        <v/>
      </c>
    </row>
    <row r="102" spans="30:30" ht="22.5" customHeight="1" x14ac:dyDescent="0.15">
      <c r="AD102" s="4" t="str">
        <f>IF(選手!C80=0,"",選手!C80)</f>
        <v/>
      </c>
    </row>
    <row r="103" spans="30:30" ht="22.5" customHeight="1" x14ac:dyDescent="0.15">
      <c r="AD103" s="4" t="str">
        <f>IF(選手!C81=0,"",選手!C81)</f>
        <v/>
      </c>
    </row>
    <row r="104" spans="30:30" ht="22.5" customHeight="1" x14ac:dyDescent="0.15">
      <c r="AD104" s="4" t="str">
        <f>IF(選手!C82=0,"",選手!C82)</f>
        <v/>
      </c>
    </row>
    <row r="105" spans="30:30" ht="22.5" customHeight="1" x14ac:dyDescent="0.15">
      <c r="AD105" s="4" t="str">
        <f>IF(選手!C83=0,"",選手!C83)</f>
        <v/>
      </c>
    </row>
    <row r="106" spans="30:30" ht="22.5" customHeight="1" x14ac:dyDescent="0.15">
      <c r="AD106" s="4" t="str">
        <f>IF(選手!C84=0,"",選手!C84)</f>
        <v/>
      </c>
    </row>
    <row r="107" spans="30:30" ht="22.5" customHeight="1" x14ac:dyDescent="0.15">
      <c r="AD107" s="4" t="str">
        <f>IF(選手!C85=0,"",選手!C85)</f>
        <v/>
      </c>
    </row>
    <row r="108" spans="30:30" ht="22.5" customHeight="1" x14ac:dyDescent="0.15">
      <c r="AD108" s="4" t="str">
        <f>IF(選手!C86=0,"",選手!C86)</f>
        <v/>
      </c>
    </row>
    <row r="109" spans="30:30" ht="22.5" customHeight="1" x14ac:dyDescent="0.15">
      <c r="AD109" s="4" t="str">
        <f>IF(選手!C87=0,"",選手!C87)</f>
        <v/>
      </c>
    </row>
    <row r="110" spans="30:30" ht="22.5" customHeight="1" x14ac:dyDescent="0.15">
      <c r="AD110" s="4" t="str">
        <f>IF(選手!C88=0,"",選手!C88)</f>
        <v/>
      </c>
    </row>
    <row r="111" spans="30:30" ht="22.5" customHeight="1" x14ac:dyDescent="0.15">
      <c r="AD111" s="4" t="str">
        <f>IF(選手!C89=0,"",選手!C89)</f>
        <v/>
      </c>
    </row>
    <row r="112" spans="30:30" ht="22.5" customHeight="1" x14ac:dyDescent="0.15">
      <c r="AD112" s="4" t="str">
        <f>IF(選手!C90=0,"",選手!C90)</f>
        <v/>
      </c>
    </row>
    <row r="113" spans="30:30" ht="22.5" customHeight="1" x14ac:dyDescent="0.15">
      <c r="AD113" s="4" t="str">
        <f>IF(選手!C91=0,"",選手!C91)</f>
        <v/>
      </c>
    </row>
    <row r="114" spans="30:30" ht="22.5" customHeight="1" x14ac:dyDescent="0.15">
      <c r="AD114" s="4" t="str">
        <f>IF(選手!C92=0,"",選手!C92)</f>
        <v/>
      </c>
    </row>
    <row r="115" spans="30:30" ht="22.5" customHeight="1" x14ac:dyDescent="0.15">
      <c r="AD115" s="4" t="str">
        <f>IF(選手!C93=0,"",選手!C93)</f>
        <v/>
      </c>
    </row>
    <row r="116" spans="30:30" ht="22.5" customHeight="1" x14ac:dyDescent="0.15">
      <c r="AD116" s="4" t="str">
        <f>IF(選手!C94=0,"",選手!C94)</f>
        <v/>
      </c>
    </row>
    <row r="117" spans="30:30" ht="22.5" customHeight="1" x14ac:dyDescent="0.15">
      <c r="AD117" s="4" t="str">
        <f>IF(選手!C95=0,"",選手!C95)</f>
        <v/>
      </c>
    </row>
    <row r="118" spans="30:30" ht="22.5" customHeight="1" x14ac:dyDescent="0.15">
      <c r="AD118" s="4" t="str">
        <f>IF(選手!C96=0,"",選手!C96)</f>
        <v/>
      </c>
    </row>
    <row r="119" spans="30:30" ht="22.5" customHeight="1" x14ac:dyDescent="0.15">
      <c r="AD119" s="4" t="str">
        <f>選手!C97</f>
        <v/>
      </c>
    </row>
    <row r="120" spans="30:30" ht="22.5" customHeight="1" x14ac:dyDescent="0.15">
      <c r="AD120" s="4" t="str">
        <f>選手!C98</f>
        <v/>
      </c>
    </row>
    <row r="121" spans="30:30" ht="22.5" customHeight="1" x14ac:dyDescent="0.15">
      <c r="AD121" s="4" t="str">
        <f>選手!C99</f>
        <v/>
      </c>
    </row>
    <row r="122" spans="30:30" ht="22.5" customHeight="1" x14ac:dyDescent="0.15">
      <c r="AD122" s="4" t="str">
        <f>選手!C100</f>
        <v/>
      </c>
    </row>
    <row r="123" spans="30:30" ht="22.5" customHeight="1" x14ac:dyDescent="0.15">
      <c r="AD123" s="4" t="str">
        <f>選手!C101</f>
        <v/>
      </c>
    </row>
    <row r="124" spans="30:30" ht="22.5" customHeight="1" x14ac:dyDescent="0.15">
      <c r="AD124" s="4" t="str">
        <f>選手!C102</f>
        <v/>
      </c>
    </row>
    <row r="125" spans="30:30" ht="22.5" customHeight="1" x14ac:dyDescent="0.15">
      <c r="AD125" s="4" t="str">
        <f>選手!C103</f>
        <v/>
      </c>
    </row>
  </sheetData>
  <sheetProtection algorithmName="SHA-512" hashValue="tFldywZVQUwttlTYA8G8L8P76CkTjlFM9ugoCfcRIVCXZSoYk5K2lA1vgroIR9akXSAhrUpBJnl5Nc6CuZqolA==" saltValue="DyvvwptEN6a7SixJ0YPXmQ==" spinCount="100000" sheet="1" selectLockedCells="1"/>
  <mergeCells count="84">
    <mergeCell ref="D41:F41"/>
    <mergeCell ref="Q33:S33"/>
    <mergeCell ref="O30:U30"/>
    <mergeCell ref="E31:K31"/>
    <mergeCell ref="O31:U31"/>
    <mergeCell ref="C32:F32"/>
    <mergeCell ref="G32:I32"/>
    <mergeCell ref="M32:P32"/>
    <mergeCell ref="Q32:S32"/>
    <mergeCell ref="H40:I40"/>
    <mergeCell ref="J40:K40"/>
    <mergeCell ref="L40:P40"/>
    <mergeCell ref="D39:F39"/>
    <mergeCell ref="H39:I39"/>
    <mergeCell ref="J39:K39"/>
    <mergeCell ref="L39:P39"/>
    <mergeCell ref="D40:F40"/>
    <mergeCell ref="C35:G35"/>
    <mergeCell ref="I35:M35"/>
    <mergeCell ref="E30:K30"/>
    <mergeCell ref="G33:I33"/>
    <mergeCell ref="C33:F33"/>
    <mergeCell ref="M33:P33"/>
    <mergeCell ref="C36:G36"/>
    <mergeCell ref="I36:M36"/>
    <mergeCell ref="C52:N53"/>
    <mergeCell ref="C54:N55"/>
    <mergeCell ref="O55:P55"/>
    <mergeCell ref="C59:N60"/>
    <mergeCell ref="D45:F45"/>
    <mergeCell ref="H45:I45"/>
    <mergeCell ref="J45:K45"/>
    <mergeCell ref="L45:P45"/>
    <mergeCell ref="K47:P47"/>
    <mergeCell ref="D46:F46"/>
    <mergeCell ref="H46:I46"/>
    <mergeCell ref="J46:K46"/>
    <mergeCell ref="L46:P46"/>
    <mergeCell ref="C50:N51"/>
    <mergeCell ref="U1:X1"/>
    <mergeCell ref="Q6:V6"/>
    <mergeCell ref="C8:W8"/>
    <mergeCell ref="F21:G21"/>
    <mergeCell ref="M23:N23"/>
    <mergeCell ref="T5:X5"/>
    <mergeCell ref="S12:V12"/>
    <mergeCell ref="V21:W21"/>
    <mergeCell ref="U23:V23"/>
    <mergeCell ref="G20:M20"/>
    <mergeCell ref="B3:G3"/>
    <mergeCell ref="E23:F23"/>
    <mergeCell ref="F18:W18"/>
    <mergeCell ref="D14:H14"/>
    <mergeCell ref="P28:R28"/>
    <mergeCell ref="H25:J25"/>
    <mergeCell ref="P25:R25"/>
    <mergeCell ref="C10:K10"/>
    <mergeCell ref="P27:R27"/>
    <mergeCell ref="H26:J26"/>
    <mergeCell ref="H27:J27"/>
    <mergeCell ref="P26:R26"/>
    <mergeCell ref="C12:K12"/>
    <mergeCell ref="N21:O21"/>
    <mergeCell ref="D17:E17"/>
    <mergeCell ref="F17:M17"/>
    <mergeCell ref="P17:W17"/>
    <mergeCell ref="D15:W15"/>
    <mergeCell ref="D16:W16"/>
    <mergeCell ref="H41:I41"/>
    <mergeCell ref="J41:K41"/>
    <mergeCell ref="L41:P41"/>
    <mergeCell ref="Q47:X48"/>
    <mergeCell ref="D42:F42"/>
    <mergeCell ref="H42:I42"/>
    <mergeCell ref="J42:K42"/>
    <mergeCell ref="L42:P42"/>
    <mergeCell ref="D44:F44"/>
    <mergeCell ref="H44:I44"/>
    <mergeCell ref="J44:K44"/>
    <mergeCell ref="L44:P44"/>
    <mergeCell ref="D43:F43"/>
    <mergeCell ref="H43:I43"/>
    <mergeCell ref="J43:K43"/>
    <mergeCell ref="L43:P43"/>
  </mergeCells>
  <phoneticPr fontId="2"/>
  <dataValidations xWindow="613" yWindow="568" count="24">
    <dataValidation imeMode="off" allowBlank="1" showInputMessage="1" showErrorMessage="1" errorTitle="入力確認" error="1セルに１桁づつ入力して下さい。" promptTitle="郵便番号" prompt="連絡先の郵便番号を入力して下さい。_x000a_(例 101-0044)" sqref="I14 D14" xr:uid="{00000000-0002-0000-0000-000000000000}"/>
    <dataValidation imeMode="off" allowBlank="1" showInputMessage="1" showErrorMessage="1" promptTitle="メールアドレス" prompt="連絡先電子メールアドレスを入力して下さい。" sqref="F18:W18" xr:uid="{00000000-0002-0000-0000-000001000000}"/>
    <dataValidation imeMode="off" allowBlank="1" showInputMessage="1" showErrorMessage="1" promptTitle="ＦＡＸ番号" prompt="連絡先ＦＡＸ番号を市外局番から入力して下さい、" sqref="P17:W17" xr:uid="{00000000-0002-0000-0000-000002000000}"/>
    <dataValidation imeMode="off" allowBlank="1" showInputMessage="1" showErrorMessage="1" promptTitle="電話番号" prompt="連絡先電話番号を市外局番から入力して下さい。" sqref="F17:M17" xr:uid="{00000000-0002-0000-0000-000003000000}"/>
    <dataValidation imeMode="on" allowBlank="1" showInputMessage="1" showErrorMessage="1" promptTitle="連絡先住所" prompt="連絡先住所を都道府県名から入力して下さい。" sqref="D15:W16" xr:uid="{00000000-0002-0000-0000-000004000000}"/>
    <dataValidation type="whole" imeMode="off" allowBlank="1" showInputMessage="1" showErrorMessage="1" errorTitle="入力確認" error="1セルに１桁づつ入力して下さい。" promptTitle="郵便番号" prompt="連絡先の郵便番号を１セルに１桁づつ入力して下さい。" sqref="J14:K14" xr:uid="{00000000-0002-0000-0000-000005000000}">
      <formula1>0</formula1>
      <formula2>9</formula2>
    </dataValidation>
    <dataValidation type="textLength" imeMode="halfKatakana" allowBlank="1" showInputMessage="1" showErrorMessage="1" errorTitle="文字数オーバー" error="半角８文字位以内で入力して下さい。_x000a_「ﾟ」「ﾞ」も１文字に数えます。" prompt="チームフリガナを半角８文字以内で入力して下さい。" sqref="S12:S13" xr:uid="{00000000-0002-0000-0000-000006000000}">
      <formula1>0</formula1>
      <formula2>8</formula2>
    </dataValidation>
    <dataValidation type="textLength" imeMode="on" allowBlank="1" showInputMessage="1" showErrorMessage="1" errorTitle="入力確認" error="全角６文字以内で入力して下さい。" promptTitle="略称名" prompt="チーム略称を全角６文字以内で入力して下さい。" sqref="Q6:V6" xr:uid="{00000000-0002-0000-0000-000007000000}">
      <formula1>0</formula1>
      <formula2>6</formula2>
    </dataValidation>
    <dataValidation imeMode="on" allowBlank="1" showInputMessage="1" showErrorMessage="1" promptTitle="チーム名" prompt="チーム正式名称を入力して下さい。" sqref="C8:W8" xr:uid="{00000000-0002-0000-0000-000008000000}"/>
    <dataValidation imeMode="on" allowBlank="1" showInputMessage="1" showErrorMessage="1" promptTitle="申込責任者名" prompt="申込責任者名を入力して下さい。" sqref="C12:K13" xr:uid="{00000000-0002-0000-0000-000009000000}"/>
    <dataValidation imeMode="halfKatakana" allowBlank="1" showInputMessage="1" showErrorMessage="1" promptTitle="連絡責任者フリガナ" prompt="連絡責任者のフリガナを半角カタカナで入力して下さい。" sqref="C10" xr:uid="{00000000-0002-0000-0000-00000A000000}"/>
    <dataValidation type="whole" imeMode="off" allowBlank="1" showInputMessage="1" showErrorMessage="1" errorTitle="入力確認" error="0～9の数字を１桁づつ入力して下さい。" promptTitle="チーム登録番号入力" prompt="マスターズ協会団体登録番号を_x000a_１セルに１桁づつ入力して下さい。_x000a_登録されていない場合は､_x000a_入力無しで結構です｡" sqref="C6:D6 F6:I6" xr:uid="{00000000-0002-0000-0000-00000B000000}">
      <formula1>0</formula1>
      <formula2>9</formula2>
    </dataValidation>
    <dataValidation allowBlank="1" showInputMessage="1" showErrorMessage="1" promptTitle="プログラム部数" prompt="プログラムの購入部数を入力してください。" sqref="H44:I44" xr:uid="{00000000-0002-0000-0000-00000C000000}"/>
    <dataValidation type="decimal" allowBlank="1" showInputMessage="1" showErrorMessage="1" promptTitle="混合200mリレー" prompt="参加するチームは_x000a_エントリータイムを_x000a_入力してください。_x000a_例 _x000a_2分00秒56→200.56_x000a__x000a__x000a__x000a_" sqref="I35:M35" xr:uid="{00000000-0002-0000-0000-00000D000000}">
      <formula1>10</formula1>
      <formula2>2000</formula2>
    </dataValidation>
    <dataValidation type="list" imeMode="off" allowBlank="1" showInputMessage="1" showErrorMessage="1" errorTitle="入力確認" error="1セルに１桁づつ入力して下さい。" promptTitle="200m混合ﾘﾚｰ" prompt="参加するチームは_x000a_参加するを選んでください。_x000a_不参加の時は空白の_x000a_ままでお願いします。_x000a__x000a_" sqref="C35:G35" xr:uid="{00000000-0002-0000-0000-00000E000000}">
      <formula1>"参加する"</formula1>
    </dataValidation>
    <dataValidation type="list" imeMode="on" allowBlank="1" showInputMessage="1" showErrorMessage="1" promptTitle="競技役員資格" prompt="保有する競技役員の資格を選択して下さい。" sqref="G32:I32 Q32:S32" xr:uid="{00000000-0002-0000-0000-00000F000000}">
      <formula1>"Ａ級,Ｂ級,Ｃ級,なし"</formula1>
    </dataValidation>
    <dataValidation imeMode="on" allowBlank="1" showInputMessage="1" showErrorMessage="1" promptTitle="競技役員" sqref="M32:M33 C32:C33" xr:uid="{00000000-0002-0000-0000-000010000000}"/>
    <dataValidation imeMode="on" showInputMessage="1" showErrorMessage="1" promptTitle="役職名" prompt="競技役員経験が「あり」の場合は、_x000a_経験した役職名を入力して下さい。" sqref="J33:L33" xr:uid="{00000000-0002-0000-0000-000011000000}"/>
    <dataValidation imeMode="halfKatakana" allowBlank="1" showInputMessage="1" showErrorMessage="1" promptTitle="フリガナ" prompt="競技役員のフリガナを入力してください。" sqref="E30:K30 O30:U30" xr:uid="{00000000-0002-0000-0000-000012000000}"/>
    <dataValidation type="list" allowBlank="1" showInputMessage="1" showErrorMessage="1" prompt="個人種目入力後に選択してください" sqref="G20:M20" xr:uid="{00000000-0002-0000-0000-000013000000}">
      <formula1>$AD$13:$AD$112</formula1>
    </dataValidation>
    <dataValidation imeMode="hiragana" allowBlank="1" showInputMessage="1" showErrorMessage="1" promptTitle="氏名" prompt="競技役員の氏名を入力してください。" sqref="E31:K31 O31:U31" xr:uid="{00000000-0002-0000-0000-000014000000}"/>
    <dataValidation imeMode="on" showInputMessage="1" showErrorMessage="1" promptTitle="希望役職名" prompt="希望される競技役員職種を入力してください。特に希望が無い場合は空白で結構です。_x000a_競技役員の人数等によりご希望に添えない場合があります。" sqref="G33:I33 Q33:S33" xr:uid="{00000000-0002-0000-0000-000015000000}"/>
    <dataValidation type="list" imeMode="off" allowBlank="1" showInputMessage="1" showErrorMessage="1" errorTitle="入力確認" error="1セルに１桁づつ入力して下さい。" promptTitle="100m混合メドレーリレー" prompt="参加するチームは_x000a_参加するを選んでください。_x000a_不参加の時は空白の_x000a_ままでお願いします。_x000a__x000a_" sqref="C36:G36" xr:uid="{96D66E6A-2EA0-4356-B2F8-7FC2F66D4380}">
      <formula1>"参加する"</formula1>
    </dataValidation>
    <dataValidation type="decimal" allowBlank="1" showInputMessage="1" showErrorMessage="1" promptTitle="混合100mメドレーリレー" prompt="参加するチームは_x000a_エントリータイムを_x000a_入力してください。_x000a_例 _x000a_2分00秒56→200.56_x000a__x000a__x000a__x000a_" sqref="I36:M36" xr:uid="{DCF21D7D-EC7C-459D-AC3C-DEDD42CAECB8}">
      <formula1>10</formula1>
      <formula2>2000</formula2>
    </dataValidation>
  </dataValidations>
  <pageMargins left="0.39370078740157483" right="0.39370078740157483" top="0.59055118110236227" bottom="0.39370078740157483" header="0.51181102362204722" footer="0.51181102362204722"/>
  <pageSetup paperSize="9" scale="94" orientation="portrait" horizontalDpi="4294967292" r:id="rId1"/>
  <headerFooter alignWithMargins="0"/>
  <rowBreaks count="1" manualBreakCount="1">
    <brk id="63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V109"/>
  <sheetViews>
    <sheetView showGridLines="0" topLeftCell="B1" zoomScaleNormal="100" workbookViewId="0">
      <selection activeCell="C6" sqref="C6"/>
    </sheetView>
  </sheetViews>
  <sheetFormatPr defaultColWidth="9.140625" defaultRowHeight="16.5" customHeight="1" x14ac:dyDescent="0.15"/>
  <cols>
    <col min="1" max="2" width="4.7109375" style="8" customWidth="1"/>
    <col min="3" max="3" width="19.5703125" style="4" customWidth="1"/>
    <col min="4" max="4" width="9.7109375" style="8" hidden="1" customWidth="1"/>
    <col min="5" max="5" width="6.42578125" style="8" hidden="1" customWidth="1"/>
    <col min="6" max="6" width="6.7109375" style="8" hidden="1" customWidth="1"/>
    <col min="7" max="8" width="9.7109375" style="4" customWidth="1"/>
    <col min="9" max="10" width="8.7109375" style="4" customWidth="1"/>
    <col min="11" max="11" width="18.7109375" style="5" customWidth="1"/>
    <col min="12" max="12" width="9.7109375" style="4" customWidth="1"/>
    <col min="13" max="13" width="18.7109375" style="5" customWidth="1"/>
    <col min="14" max="14" width="9.7109375" style="4" customWidth="1"/>
    <col min="15" max="15" width="9.7109375" style="8" hidden="1" customWidth="1"/>
    <col min="16" max="16" width="11.85546875" style="4" hidden="1" customWidth="1"/>
    <col min="17" max="17" width="5.7109375" style="4" customWidth="1"/>
    <col min="18" max="18" width="5.7109375" style="83" customWidth="1"/>
    <col min="19" max="19" width="2.85546875" style="4" bestFit="1" customWidth="1"/>
    <col min="20" max="21" width="3.7109375" hidden="1" customWidth="1"/>
    <col min="22" max="22" width="11.85546875" hidden="1" customWidth="1"/>
    <col min="23" max="26" width="9.7109375" hidden="1" customWidth="1"/>
    <col min="27" max="27" width="11.7109375" hidden="1" customWidth="1"/>
    <col min="28" max="28" width="4.7109375" hidden="1" customWidth="1"/>
    <col min="29" max="29" width="20.85546875" hidden="1" customWidth="1"/>
    <col min="30" max="30" width="5.7109375" hidden="1" customWidth="1"/>
    <col min="31" max="31" width="7.7109375" hidden="1" customWidth="1"/>
    <col min="32" max="32" width="5.7109375" hidden="1" customWidth="1"/>
    <col min="33" max="33" width="4.140625" hidden="1" customWidth="1"/>
    <col min="34" max="34" width="7.7109375" hidden="1" customWidth="1"/>
    <col min="35" max="35" width="2.7109375" hidden="1" customWidth="1"/>
    <col min="36" max="36" width="3.7109375" hidden="1" customWidth="1"/>
    <col min="37" max="37" width="2.7109375" hidden="1" customWidth="1"/>
    <col min="38" max="38" width="5.7109375" hidden="1" customWidth="1"/>
    <col min="39" max="39" width="6.7109375" hidden="1" customWidth="1"/>
    <col min="40" max="42" width="5.7109375" hidden="1" customWidth="1"/>
    <col min="43" max="43" width="4.7109375" hidden="1" customWidth="1"/>
    <col min="44" max="44" width="5.7109375" hidden="1" customWidth="1"/>
    <col min="45" max="45" width="3.7109375" hidden="1" customWidth="1"/>
    <col min="46" max="46" width="5.7109375" hidden="1" customWidth="1"/>
    <col min="47" max="47" width="9.7109375" hidden="1" customWidth="1"/>
    <col min="48" max="48" width="5.7109375" hidden="1" customWidth="1"/>
    <col min="49" max="51" width="4" style="4" hidden="1" customWidth="1"/>
    <col min="52" max="52" width="6.28515625" style="4" hidden="1" customWidth="1"/>
    <col min="53" max="53" width="4" style="4" hidden="1" customWidth="1"/>
    <col min="54" max="54" width="6.28515625" style="4" hidden="1" customWidth="1"/>
    <col min="55" max="56" width="12.28515625" style="4" hidden="1" customWidth="1"/>
    <col min="57" max="57" width="11" style="4" hidden="1" customWidth="1"/>
    <col min="58" max="74" width="9.140625" style="4" hidden="1" customWidth="1"/>
    <col min="75" max="16384" width="9.140625" style="4"/>
  </cols>
  <sheetData>
    <row r="1" spans="1:57" ht="16.5" customHeight="1" x14ac:dyDescent="0.15">
      <c r="A1" s="19" t="str">
        <f>申込書!B1</f>
        <v>第４０回三菱養和マスターズ水泳競技大会</v>
      </c>
      <c r="B1" s="19"/>
      <c r="K1" s="20"/>
      <c r="L1" s="11"/>
      <c r="M1" s="20"/>
      <c r="N1" s="121" t="s">
        <v>48</v>
      </c>
      <c r="O1" s="122"/>
      <c r="P1" s="122"/>
      <c r="Q1" s="123"/>
      <c r="R1" s="82"/>
    </row>
    <row r="2" spans="1:57" ht="16.5" customHeight="1" x14ac:dyDescent="0.15">
      <c r="M2" s="6" t="s">
        <v>46</v>
      </c>
    </row>
    <row r="3" spans="1:57" ht="16.5" customHeight="1" x14ac:dyDescent="0.15">
      <c r="A3" s="3" t="str">
        <f>申込書!C6&amp;申込書!D6&amp;"-"&amp;申込書!F6&amp;申込書!G6&amp;申込書!H6&amp;申込書!I6</f>
        <v>-</v>
      </c>
      <c r="B3" s="3"/>
      <c r="D3" s="2" t="str">
        <f>IF(申込書!C8="","チーム登録を行って下さい",申込書!C8)</f>
        <v>チーム登録を行って下さい</v>
      </c>
      <c r="E3" s="2"/>
      <c r="F3" s="2"/>
      <c r="G3" s="2"/>
      <c r="H3" s="2"/>
      <c r="I3" s="2"/>
      <c r="J3" s="2"/>
    </row>
    <row r="4" spans="1:57" s="8" customFormat="1" ht="24.75" customHeight="1" x14ac:dyDescent="0.15">
      <c r="A4" s="12" t="s">
        <v>6</v>
      </c>
      <c r="B4" s="12"/>
      <c r="C4" s="12" t="s">
        <v>4</v>
      </c>
      <c r="D4" s="38" t="s">
        <v>5</v>
      </c>
      <c r="E4" s="12" t="s">
        <v>68</v>
      </c>
      <c r="F4" s="12" t="s">
        <v>108</v>
      </c>
      <c r="G4" s="12" t="s">
        <v>7</v>
      </c>
      <c r="H4" s="12" t="s">
        <v>8</v>
      </c>
      <c r="I4" s="12" t="s">
        <v>9</v>
      </c>
      <c r="J4" s="12" t="s">
        <v>10</v>
      </c>
      <c r="K4" s="175" t="s">
        <v>66</v>
      </c>
      <c r="L4" s="176"/>
      <c r="M4" s="175" t="s">
        <v>67</v>
      </c>
      <c r="N4" s="176"/>
      <c r="O4" s="174" t="s">
        <v>103</v>
      </c>
      <c r="P4" s="174"/>
      <c r="Q4" s="12" t="s">
        <v>21</v>
      </c>
      <c r="R4" s="84" t="s">
        <v>107</v>
      </c>
      <c r="S4" s="81"/>
      <c r="T4" s="38" t="s">
        <v>40</v>
      </c>
      <c r="U4" s="38" t="s">
        <v>41</v>
      </c>
      <c r="V4" s="38" t="s">
        <v>39</v>
      </c>
      <c r="W4" s="38" t="s">
        <v>44</v>
      </c>
      <c r="X4" s="38" t="s">
        <v>135</v>
      </c>
      <c r="Y4" s="38" t="s">
        <v>135</v>
      </c>
      <c r="Z4" s="38" t="s">
        <v>135</v>
      </c>
      <c r="AA4" s="52"/>
      <c r="AB4" s="10"/>
      <c r="AC4" s="57"/>
      <c r="AD4" s="22" t="s">
        <v>129</v>
      </c>
      <c r="AE4"/>
      <c r="AF4"/>
      <c r="AG4" s="10"/>
      <c r="AH4" s="10" t="s">
        <v>114</v>
      </c>
      <c r="AI4" s="10"/>
      <c r="AJ4" s="10"/>
      <c r="AK4" s="10"/>
      <c r="AL4" s="10" t="s">
        <v>104</v>
      </c>
      <c r="AM4" s="10" t="s">
        <v>115</v>
      </c>
      <c r="AN4" s="10" t="s">
        <v>22</v>
      </c>
      <c r="AO4" s="10" t="s">
        <v>109</v>
      </c>
      <c r="AP4" s="10" t="s">
        <v>105</v>
      </c>
      <c r="AQ4" s="10"/>
      <c r="AR4" s="10" t="s">
        <v>21</v>
      </c>
      <c r="AS4" s="10"/>
      <c r="AT4" s="10" t="s">
        <v>153</v>
      </c>
      <c r="AU4" s="10" t="s">
        <v>106</v>
      </c>
      <c r="AV4" s="10" t="s">
        <v>108</v>
      </c>
      <c r="AW4" s="171" t="s">
        <v>121</v>
      </c>
      <c r="AX4" s="172"/>
      <c r="AY4" s="171" t="s">
        <v>66</v>
      </c>
      <c r="AZ4" s="172"/>
      <c r="BA4" s="171" t="s">
        <v>67</v>
      </c>
      <c r="BB4" s="172"/>
      <c r="BC4" s="173" t="s">
        <v>152</v>
      </c>
      <c r="BD4" s="173"/>
    </row>
    <row r="5" spans="1:57" ht="24.75" customHeight="1" x14ac:dyDescent="0.15">
      <c r="A5" s="2" t="s">
        <v>36</v>
      </c>
      <c r="B5" s="2"/>
      <c r="C5"/>
      <c r="D5" s="10"/>
      <c r="E5" s="10"/>
      <c r="F5" s="10"/>
      <c r="G5"/>
      <c r="H5"/>
      <c r="I5"/>
      <c r="J5"/>
      <c r="K5" s="38" t="s">
        <v>65</v>
      </c>
      <c r="L5" s="12" t="s">
        <v>132</v>
      </c>
      <c r="M5" s="38" t="s">
        <v>65</v>
      </c>
      <c r="N5" s="12" t="s">
        <v>132</v>
      </c>
      <c r="O5" s="12" t="s">
        <v>133</v>
      </c>
      <c r="P5" s="12" t="s">
        <v>51</v>
      </c>
      <c r="Q5" s="13"/>
      <c r="R5" s="85"/>
      <c r="T5" s="13"/>
      <c r="U5" s="13"/>
      <c r="V5" s="13"/>
      <c r="W5" s="13"/>
      <c r="X5" s="13"/>
      <c r="Y5" s="169" t="s">
        <v>143</v>
      </c>
      <c r="Z5" s="170"/>
      <c r="AC5" s="66" t="s">
        <v>172</v>
      </c>
      <c r="AD5" t="s">
        <v>6</v>
      </c>
      <c r="AE5" t="s">
        <v>170</v>
      </c>
      <c r="AF5" t="s">
        <v>171</v>
      </c>
      <c r="AI5">
        <v>0</v>
      </c>
      <c r="AT5" s="10" t="s">
        <v>108</v>
      </c>
      <c r="AW5" s="7" t="s">
        <v>40</v>
      </c>
      <c r="AX5" s="7" t="s">
        <v>41</v>
      </c>
      <c r="AY5" s="7" t="s">
        <v>6</v>
      </c>
      <c r="AZ5" s="7" t="s">
        <v>112</v>
      </c>
      <c r="BA5" s="7" t="s">
        <v>6</v>
      </c>
      <c r="BB5" s="7" t="s">
        <v>112</v>
      </c>
      <c r="BC5" s="7" t="s">
        <v>40</v>
      </c>
      <c r="BD5" s="7" t="s">
        <v>41</v>
      </c>
      <c r="BE5" s="4" t="s">
        <v>4</v>
      </c>
    </row>
    <row r="6" spans="1:57" ht="24.75" customHeight="1" x14ac:dyDescent="0.15">
      <c r="A6" s="38" t="str">
        <f>IF(C6="","",1)</f>
        <v/>
      </c>
      <c r="B6" s="38" t="str">
        <f>IF(S6=1,"★","")</f>
        <v/>
      </c>
      <c r="C6" s="42"/>
      <c r="D6" s="43"/>
      <c r="E6" s="43"/>
      <c r="F6" s="43"/>
      <c r="G6" s="44"/>
      <c r="H6" s="44"/>
      <c r="I6" s="44"/>
      <c r="J6" s="44"/>
      <c r="K6" s="44"/>
      <c r="L6" s="45"/>
      <c r="M6" s="44"/>
      <c r="N6" s="45"/>
      <c r="O6" s="46"/>
      <c r="P6" s="45"/>
      <c r="Q6" s="38" t="str">
        <f>IF(C6="","",YEAR(申込書!$B$3)-YEAR(申込一覧表!C6))</f>
        <v/>
      </c>
      <c r="R6" s="86"/>
      <c r="S6" s="4" t="str">
        <f>IF(C6="","",IF(Q6&gt;79,1,""))</f>
        <v/>
      </c>
      <c r="T6" s="53">
        <f>IF(K6="",0,1)</f>
        <v>0</v>
      </c>
      <c r="U6" s="53">
        <f>IF(M6="",0,1)</f>
        <v>0</v>
      </c>
      <c r="V6" s="53">
        <f t="shared" ref="V6:V37" si="0">SUM(T6:U6)</f>
        <v>0</v>
      </c>
      <c r="W6" s="53">
        <f>IF(K6="",0,IF(K6=M6,1,0))</f>
        <v>0</v>
      </c>
      <c r="X6" s="54" t="str">
        <f>IF(G6="","",IF(O6="",申込書!$AB$6,LEFT(O6,2)&amp;RIGHT(O6,3)))</f>
        <v/>
      </c>
      <c r="Y6" s="54" t="str">
        <f>IF(OR(G6="",O6=""),"",LEFT(O6,2)&amp;RIGHT(O6,3))</f>
        <v/>
      </c>
      <c r="Z6" s="54" t="str">
        <f>IF(OR(H6="",P6=""),"",P6)</f>
        <v/>
      </c>
      <c r="AA6" s="55"/>
      <c r="AC6" s="56" t="s">
        <v>101</v>
      </c>
      <c r="AD6">
        <v>3</v>
      </c>
      <c r="AE6">
        <v>5</v>
      </c>
      <c r="AF6">
        <v>100</v>
      </c>
      <c r="AH6">
        <v>1</v>
      </c>
      <c r="AI6">
        <f>IF(OR(AL6="",AU6=5),AI5,AI5+1)</f>
        <v>0</v>
      </c>
      <c r="AJ6" t="str">
        <f>IF(OR(AL6="",AU6=5),"",AI6)</f>
        <v/>
      </c>
      <c r="AK6">
        <f>LEN(TRIM(G6))+LEN(TRIM(H6))</f>
        <v>0</v>
      </c>
      <c r="AL6" t="str">
        <f>IF(AND(K6="",M6=""),"",IF(AK6=2,TRIM(G6)&amp;"      "&amp;TRIM(H6),IF(AK6=3,TRIM(G6)&amp;"    "&amp;TRIM(H6),IF(AK6=4,TRIM(G6)&amp;"  "&amp;TRIM(H6),TRIM(G6)&amp;TRIM(H6)))))</f>
        <v/>
      </c>
      <c r="AM6" t="str">
        <f>IF(AL6="","",G6&amp;"  "&amp;H6)</f>
        <v/>
      </c>
      <c r="AN6" t="str">
        <f>IF(AR6="","",IF(AR6&lt;25,18,AR6-MOD(AR6,5)))</f>
        <v/>
      </c>
      <c r="AO6">
        <v>0</v>
      </c>
      <c r="AP6" t="str">
        <f>I6&amp;" "&amp;J6</f>
        <v xml:space="preserve"> </v>
      </c>
      <c r="AQ6">
        <v>1</v>
      </c>
      <c r="AR6" t="str">
        <f>IF(G6="","",YEAR(申込書!$B$3)-YEAR(BE6))</f>
        <v/>
      </c>
      <c r="AT6">
        <f t="shared" ref="AT6:AT37" si="1">IF(D6="100歳",1,IF(D6="他チーム",5,0))</f>
        <v>0</v>
      </c>
      <c r="AU6">
        <f t="shared" ref="AU6:AU37" si="2">IF(G6="",0,IF(AND(O6="",P6=""),0,5))</f>
        <v>0</v>
      </c>
      <c r="AV6">
        <f t="shared" ref="AV6:AV37" si="3">IF(F6="",0,IF(F6="ｽﾀｯﾌ",1,0))</f>
        <v>0</v>
      </c>
      <c r="AW6" s="32" t="str">
        <f t="shared" ref="AW6:AW55" si="4">IF(K6="","",VLOOKUP(K6,$AC$6:$AF$16,2,0)+IF(AO6=0,1,0))</f>
        <v/>
      </c>
      <c r="AX6" s="32" t="str">
        <f>IF(M6="","",VLOOKUP(M6,$AC$6:$AF$16,2,0)+IF(AO6=0,1,0))</f>
        <v/>
      </c>
      <c r="AY6" s="32" t="str">
        <f>IF(K6="","",VLOOKUP(K6,$AC$6:$AF$16,3,0))</f>
        <v/>
      </c>
      <c r="AZ6" s="32" t="str">
        <f>IF(K6="","",VLOOKUP(K6,$AC$6:$AF$16,4,0))</f>
        <v/>
      </c>
      <c r="BA6" s="32" t="str">
        <f>IF(M6="","",VLOOKUP(M6,$AC$6:$AF$16,3,0))</f>
        <v/>
      </c>
      <c r="BB6" s="32" t="str">
        <f>IF(M6="","",VLOOKUP(M6,$AC$6:$AF$16,4,0))</f>
        <v/>
      </c>
      <c r="BC6" s="32" t="str">
        <f t="shared" ref="BC6:BC37" si="5">IF(L6="","999:99.99"," "&amp;LEFT(RIGHT("        "&amp;TEXT(L6,"0.00"),7),2)&amp;":"&amp;RIGHT(TEXT(L6,"0.00"),5))</f>
        <v>999:99.99</v>
      </c>
      <c r="BD6" s="32" t="str">
        <f t="shared" ref="BD6:BD37" si="6">IF(N6="","999:99.99"," "&amp;LEFT(RIGHT("        "&amp;TEXT(N6,"0.00"),7),2)&amp;":"&amp;RIGHT(TEXT(N6,"0.00"),5))</f>
        <v>999:99.99</v>
      </c>
      <c r="BE6" s="65" t="str">
        <f>IF(C6="","1980/1/1",C6)</f>
        <v>1980/1/1</v>
      </c>
    </row>
    <row r="7" spans="1:57" ht="24.75" customHeight="1" x14ac:dyDescent="0.15">
      <c r="A7" s="38" t="str">
        <f t="shared" ref="A7:A55" si="7">IF(C7="","",A6+1)</f>
        <v/>
      </c>
      <c r="B7" s="38" t="str">
        <f t="shared" ref="B7:B55" si="8">IF(S7=1,"★","")</f>
        <v/>
      </c>
      <c r="C7" s="42"/>
      <c r="D7" s="43"/>
      <c r="E7" s="43"/>
      <c r="F7" s="43"/>
      <c r="G7" s="44"/>
      <c r="H7" s="44"/>
      <c r="I7" s="44"/>
      <c r="J7" s="44"/>
      <c r="K7" s="44"/>
      <c r="L7" s="45"/>
      <c r="M7" s="44"/>
      <c r="N7" s="45"/>
      <c r="O7" s="46"/>
      <c r="P7" s="45"/>
      <c r="Q7" s="38" t="str">
        <f>IF(C7="","",YEAR(申込書!$B$3)-YEAR(申込一覧表!C7))</f>
        <v/>
      </c>
      <c r="R7" s="86"/>
      <c r="S7" s="4" t="str">
        <f t="shared" ref="S7:S70" si="9">IF(C7="","",IF(Q7&gt;79,1,""))</f>
        <v/>
      </c>
      <c r="T7" s="53">
        <f t="shared" ref="T7:T55" si="10">IF(K7="",0,1)</f>
        <v>0</v>
      </c>
      <c r="U7" s="53">
        <f t="shared" ref="U7:U55" si="11">IF(M7="",0,1)</f>
        <v>0</v>
      </c>
      <c r="V7" s="53">
        <f t="shared" si="0"/>
        <v>0</v>
      </c>
      <c r="W7" s="53">
        <f t="shared" ref="W7:W55" si="12">IF(K7="",0,IF(K7=M7,1,0))</f>
        <v>0</v>
      </c>
      <c r="X7" s="54" t="str">
        <f>IF(G7="","",IF(O7="",申込書!$AB$6,LEFT(O7,2)&amp;RIGHT(O7,3)))</f>
        <v/>
      </c>
      <c r="Y7" s="54" t="str">
        <f t="shared" ref="Y7:Y70" si="13">IF(OR(G7="",O7=""),"",LEFT(O7,2)&amp;RIGHT(O7,3))</f>
        <v/>
      </c>
      <c r="Z7" s="54" t="str">
        <f t="shared" ref="Z7:Z70" si="14">IF(OR(H7="",P7=""),"",P7)</f>
        <v/>
      </c>
      <c r="AA7" s="55"/>
      <c r="AC7" s="56" t="s">
        <v>201</v>
      </c>
      <c r="AD7">
        <v>5</v>
      </c>
      <c r="AE7">
        <v>1</v>
      </c>
      <c r="AF7">
        <v>25</v>
      </c>
      <c r="AH7">
        <v>2</v>
      </c>
      <c r="AI7">
        <f t="shared" ref="AI7:AI70" si="15">IF(OR(AL7="",AU7=5),AI6,AI6+1)</f>
        <v>0</v>
      </c>
      <c r="AJ7" t="str">
        <f t="shared" ref="AJ7:AJ70" si="16">IF(OR(AL7="",AU7=5),"",AI7)</f>
        <v/>
      </c>
      <c r="AK7">
        <f t="shared" ref="AK7:AK55" si="17">LEN(TRIM(G7))+LEN(TRIM(H7))</f>
        <v>0</v>
      </c>
      <c r="AL7" t="str">
        <f t="shared" ref="AL7:AL70" si="18">IF(AND(K7="",M7=""),"",IF(AK7=2,TRIM(G7)&amp;"      "&amp;TRIM(H7),IF(AK7=3,TRIM(G7)&amp;"    "&amp;TRIM(H7),IF(AK7=4,TRIM(G7)&amp;"  "&amp;TRIM(H7),TRIM(G7)&amp;TRIM(H7)))))</f>
        <v/>
      </c>
      <c r="AM7" t="str">
        <f t="shared" ref="AM7:AM70" si="19">IF(AL7="","",G7&amp;"  "&amp;H7)</f>
        <v/>
      </c>
      <c r="AN7" t="str">
        <f t="shared" ref="AN7:AN70" si="20">IF(AR7="","",IF(AR7&lt;25,18,AR7-MOD(AR7,5)))</f>
        <v/>
      </c>
      <c r="AO7">
        <v>0</v>
      </c>
      <c r="AP7" t="str">
        <f t="shared" ref="AP7:AP16" si="21">I7&amp;" "&amp;J7</f>
        <v xml:space="preserve"> </v>
      </c>
      <c r="AQ7">
        <v>2</v>
      </c>
      <c r="AR7" t="str">
        <f>IF(G7="","",YEAR(申込書!$B$3)-YEAR(BE7))</f>
        <v/>
      </c>
      <c r="AS7" t="str">
        <f t="shared" ref="AS7:AS38" si="22">IF(M7="","",VLOOKUP(M7,$AC$6:$AD$31,2,0))</f>
        <v/>
      </c>
      <c r="AT7">
        <f t="shared" si="1"/>
        <v>0</v>
      </c>
      <c r="AU7">
        <f t="shared" si="2"/>
        <v>0</v>
      </c>
      <c r="AV7">
        <f t="shared" si="3"/>
        <v>0</v>
      </c>
      <c r="AW7" s="32" t="str">
        <f t="shared" si="4"/>
        <v/>
      </c>
      <c r="AX7" s="32" t="str">
        <f t="shared" ref="AX7:AX55" si="23">IF(M7="","",VLOOKUP(M7,$AC$6:$AF$16,2,0)+IF(AO7=0,1,0))</f>
        <v/>
      </c>
      <c r="AY7" s="32" t="str">
        <f t="shared" ref="AY7:AY55" si="24">IF(K7="","",VLOOKUP(K7,$AC$6:$AF$16,3,0))</f>
        <v/>
      </c>
      <c r="AZ7" s="32" t="str">
        <f t="shared" ref="AZ7:AZ55" si="25">IF(K7="","",VLOOKUP(K7,$AC$6:$AF$16,4,0))</f>
        <v/>
      </c>
      <c r="BA7" s="32" t="str">
        <f t="shared" ref="BA7:BA55" si="26">IF(M7="","",VLOOKUP(M7,$AC$6:$AF$16,3,0))</f>
        <v/>
      </c>
      <c r="BB7" s="32" t="str">
        <f t="shared" ref="BB7:BB55" si="27">IF(M7="","",VLOOKUP(M7,$AC$6:$AF$16,4,0))</f>
        <v/>
      </c>
      <c r="BC7" s="32" t="str">
        <f t="shared" si="5"/>
        <v>999:99.99</v>
      </c>
      <c r="BD7" s="32" t="str">
        <f t="shared" si="6"/>
        <v>999:99.99</v>
      </c>
      <c r="BE7" s="65" t="str">
        <f t="shared" ref="BE7:BE70" si="28">IF(C7="","1980/1/1",C7)</f>
        <v>1980/1/1</v>
      </c>
    </row>
    <row r="8" spans="1:57" ht="24.75" customHeight="1" x14ac:dyDescent="0.15">
      <c r="A8" s="38" t="str">
        <f t="shared" si="7"/>
        <v/>
      </c>
      <c r="B8" s="38" t="str">
        <f t="shared" si="8"/>
        <v/>
      </c>
      <c r="C8" s="42"/>
      <c r="D8" s="43"/>
      <c r="E8" s="43"/>
      <c r="F8" s="43"/>
      <c r="G8" s="44"/>
      <c r="H8" s="44"/>
      <c r="I8" s="44"/>
      <c r="J8" s="44"/>
      <c r="K8" s="44"/>
      <c r="L8" s="45"/>
      <c r="M8" s="44"/>
      <c r="N8" s="45"/>
      <c r="O8" s="46"/>
      <c r="P8" s="45"/>
      <c r="Q8" s="38" t="str">
        <f>IF(C8="","",YEAR(申込書!$B$3)-YEAR(申込一覧表!C8))</f>
        <v/>
      </c>
      <c r="R8" s="86"/>
      <c r="S8" s="4" t="str">
        <f t="shared" si="9"/>
        <v/>
      </c>
      <c r="T8" s="53">
        <f t="shared" si="10"/>
        <v>0</v>
      </c>
      <c r="U8" s="53">
        <f t="shared" si="11"/>
        <v>0</v>
      </c>
      <c r="V8" s="53">
        <f t="shared" si="0"/>
        <v>0</v>
      </c>
      <c r="W8" s="53">
        <f t="shared" si="12"/>
        <v>0</v>
      </c>
      <c r="X8" s="54" t="str">
        <f>IF(G8="","",IF(O8="",申込書!$AB$6,LEFT(O8,2)&amp;RIGHT(O8,3)))</f>
        <v/>
      </c>
      <c r="Y8" s="54" t="str">
        <f t="shared" si="13"/>
        <v/>
      </c>
      <c r="Z8" s="54" t="str">
        <f t="shared" si="14"/>
        <v/>
      </c>
      <c r="AA8" s="55"/>
      <c r="AC8" s="56" t="s">
        <v>102</v>
      </c>
      <c r="AD8">
        <v>7</v>
      </c>
      <c r="AE8">
        <v>2</v>
      </c>
      <c r="AF8">
        <v>50</v>
      </c>
      <c r="AH8">
        <v>3</v>
      </c>
      <c r="AI8">
        <f t="shared" si="15"/>
        <v>0</v>
      </c>
      <c r="AJ8" t="str">
        <f t="shared" si="16"/>
        <v/>
      </c>
      <c r="AK8">
        <f t="shared" si="17"/>
        <v>0</v>
      </c>
      <c r="AL8" t="str">
        <f t="shared" si="18"/>
        <v/>
      </c>
      <c r="AM8" t="str">
        <f t="shared" si="19"/>
        <v/>
      </c>
      <c r="AN8" t="str">
        <f t="shared" si="20"/>
        <v/>
      </c>
      <c r="AO8">
        <v>0</v>
      </c>
      <c r="AP8" t="str">
        <f t="shared" si="21"/>
        <v xml:space="preserve"> </v>
      </c>
      <c r="AQ8">
        <v>3</v>
      </c>
      <c r="AR8" t="str">
        <f>IF(G8="","",YEAR(申込書!$B$3)-YEAR(BE8))</f>
        <v/>
      </c>
      <c r="AS8" t="str">
        <f t="shared" si="22"/>
        <v/>
      </c>
      <c r="AT8">
        <f t="shared" si="1"/>
        <v>0</v>
      </c>
      <c r="AU8">
        <f t="shared" si="2"/>
        <v>0</v>
      </c>
      <c r="AV8">
        <f t="shared" si="3"/>
        <v>0</v>
      </c>
      <c r="AW8" s="32" t="str">
        <f t="shared" si="4"/>
        <v/>
      </c>
      <c r="AX8" s="32" t="str">
        <f t="shared" si="23"/>
        <v/>
      </c>
      <c r="AY8" s="32" t="str">
        <f t="shared" si="24"/>
        <v/>
      </c>
      <c r="AZ8" s="32" t="str">
        <f t="shared" si="25"/>
        <v/>
      </c>
      <c r="BA8" s="32" t="str">
        <f t="shared" si="26"/>
        <v/>
      </c>
      <c r="BB8" s="32" t="str">
        <f t="shared" si="27"/>
        <v/>
      </c>
      <c r="BC8" s="32" t="str">
        <f t="shared" si="5"/>
        <v>999:99.99</v>
      </c>
      <c r="BD8" s="32" t="str">
        <f t="shared" si="6"/>
        <v>999:99.99</v>
      </c>
      <c r="BE8" s="65" t="str">
        <f t="shared" si="28"/>
        <v>1980/1/1</v>
      </c>
    </row>
    <row r="9" spans="1:57" ht="24.75" customHeight="1" x14ac:dyDescent="0.15">
      <c r="A9" s="38" t="str">
        <f t="shared" si="7"/>
        <v/>
      </c>
      <c r="B9" s="38" t="str">
        <f t="shared" si="8"/>
        <v/>
      </c>
      <c r="C9" s="42"/>
      <c r="D9" s="43"/>
      <c r="E9" s="43"/>
      <c r="F9" s="43"/>
      <c r="G9" s="44"/>
      <c r="H9" s="44"/>
      <c r="I9" s="44"/>
      <c r="J9" s="44"/>
      <c r="K9" s="44"/>
      <c r="L9" s="45"/>
      <c r="M9" s="44"/>
      <c r="N9" s="45"/>
      <c r="O9" s="46"/>
      <c r="P9" s="45"/>
      <c r="Q9" s="38" t="str">
        <f>IF(C9="","",YEAR(申込書!$B$3)-YEAR(申込一覧表!C9))</f>
        <v/>
      </c>
      <c r="R9" s="86"/>
      <c r="S9" s="4" t="str">
        <f t="shared" si="9"/>
        <v/>
      </c>
      <c r="T9" s="53">
        <f t="shared" si="10"/>
        <v>0</v>
      </c>
      <c r="U9" s="53">
        <f t="shared" si="11"/>
        <v>0</v>
      </c>
      <c r="V9" s="53">
        <f t="shared" si="0"/>
        <v>0</v>
      </c>
      <c r="W9" s="53">
        <f t="shared" si="12"/>
        <v>0</v>
      </c>
      <c r="X9" s="54" t="str">
        <f>IF(G9="","",IF(O9="",申込書!$AB$6,LEFT(O9,2)&amp;RIGHT(O9,3)))</f>
        <v/>
      </c>
      <c r="Y9" s="54" t="str">
        <f t="shared" si="13"/>
        <v/>
      </c>
      <c r="Z9" s="54" t="str">
        <f t="shared" si="14"/>
        <v/>
      </c>
      <c r="AA9" s="55"/>
      <c r="AC9" s="56" t="s">
        <v>38</v>
      </c>
      <c r="AD9">
        <v>9</v>
      </c>
      <c r="AE9">
        <v>4</v>
      </c>
      <c r="AF9">
        <v>50</v>
      </c>
      <c r="AH9">
        <v>4</v>
      </c>
      <c r="AI9">
        <f t="shared" si="15"/>
        <v>0</v>
      </c>
      <c r="AJ9" t="str">
        <f t="shared" si="16"/>
        <v/>
      </c>
      <c r="AK9">
        <f t="shared" si="17"/>
        <v>0</v>
      </c>
      <c r="AL9" t="str">
        <f t="shared" si="18"/>
        <v/>
      </c>
      <c r="AM9" t="str">
        <f t="shared" si="19"/>
        <v/>
      </c>
      <c r="AN9" t="str">
        <f t="shared" si="20"/>
        <v/>
      </c>
      <c r="AO9">
        <v>0</v>
      </c>
      <c r="AP9" t="str">
        <f t="shared" si="21"/>
        <v xml:space="preserve"> </v>
      </c>
      <c r="AQ9">
        <v>4</v>
      </c>
      <c r="AR9" t="str">
        <f>IF(G9="","",YEAR(申込書!$B$3)-YEAR(BE9))</f>
        <v/>
      </c>
      <c r="AS9" t="str">
        <f t="shared" si="22"/>
        <v/>
      </c>
      <c r="AT9">
        <f t="shared" si="1"/>
        <v>0</v>
      </c>
      <c r="AU9">
        <f t="shared" si="2"/>
        <v>0</v>
      </c>
      <c r="AV9">
        <f t="shared" si="3"/>
        <v>0</v>
      </c>
      <c r="AW9" s="32" t="str">
        <f t="shared" si="4"/>
        <v/>
      </c>
      <c r="AX9" s="32" t="str">
        <f t="shared" si="23"/>
        <v/>
      </c>
      <c r="AY9" s="32" t="str">
        <f t="shared" si="24"/>
        <v/>
      </c>
      <c r="AZ9" s="32" t="str">
        <f t="shared" si="25"/>
        <v/>
      </c>
      <c r="BA9" s="32" t="str">
        <f t="shared" si="26"/>
        <v/>
      </c>
      <c r="BB9" s="32" t="str">
        <f t="shared" si="27"/>
        <v/>
      </c>
      <c r="BC9" s="32" t="str">
        <f t="shared" si="5"/>
        <v>999:99.99</v>
      </c>
      <c r="BD9" s="32" t="str">
        <f t="shared" si="6"/>
        <v>999:99.99</v>
      </c>
      <c r="BE9" s="65" t="str">
        <f t="shared" si="28"/>
        <v>1980/1/1</v>
      </c>
    </row>
    <row r="10" spans="1:57" ht="24.75" customHeight="1" x14ac:dyDescent="0.15">
      <c r="A10" s="38" t="str">
        <f t="shared" si="7"/>
        <v/>
      </c>
      <c r="B10" s="38" t="str">
        <f t="shared" si="8"/>
        <v/>
      </c>
      <c r="C10" s="42"/>
      <c r="D10" s="43"/>
      <c r="E10" s="43"/>
      <c r="F10" s="43"/>
      <c r="G10" s="44"/>
      <c r="H10" s="44"/>
      <c r="I10" s="44"/>
      <c r="J10" s="44"/>
      <c r="K10" s="44"/>
      <c r="L10" s="45"/>
      <c r="M10" s="44"/>
      <c r="N10" s="45"/>
      <c r="O10" s="46"/>
      <c r="P10" s="45"/>
      <c r="Q10" s="38" t="str">
        <f>IF(C10="","",YEAR(申込書!$B$3)-YEAR(申込一覧表!C10))</f>
        <v/>
      </c>
      <c r="R10" s="86"/>
      <c r="S10" s="4" t="str">
        <f t="shared" si="9"/>
        <v/>
      </c>
      <c r="T10" s="53">
        <f t="shared" si="10"/>
        <v>0</v>
      </c>
      <c r="U10" s="53">
        <f t="shared" si="11"/>
        <v>0</v>
      </c>
      <c r="V10" s="53">
        <f t="shared" si="0"/>
        <v>0</v>
      </c>
      <c r="W10" s="53">
        <f t="shared" si="12"/>
        <v>0</v>
      </c>
      <c r="X10" s="54" t="str">
        <f>IF(G10="","",IF(O10="",申込書!$AB$6,LEFT(O10,2)&amp;RIGHT(O10,3)))</f>
        <v/>
      </c>
      <c r="Y10" s="54" t="str">
        <f t="shared" si="13"/>
        <v/>
      </c>
      <c r="Z10" s="54" t="str">
        <f t="shared" si="14"/>
        <v/>
      </c>
      <c r="AA10" s="55"/>
      <c r="AC10" s="56" t="s">
        <v>138</v>
      </c>
      <c r="AD10">
        <v>11</v>
      </c>
      <c r="AE10">
        <v>3</v>
      </c>
      <c r="AF10">
        <v>25</v>
      </c>
      <c r="AH10">
        <v>5</v>
      </c>
      <c r="AI10">
        <f t="shared" si="15"/>
        <v>0</v>
      </c>
      <c r="AJ10" t="str">
        <f t="shared" si="16"/>
        <v/>
      </c>
      <c r="AK10">
        <f t="shared" si="17"/>
        <v>0</v>
      </c>
      <c r="AL10" t="str">
        <f t="shared" si="18"/>
        <v/>
      </c>
      <c r="AM10" t="str">
        <f t="shared" si="19"/>
        <v/>
      </c>
      <c r="AN10" t="str">
        <f t="shared" si="20"/>
        <v/>
      </c>
      <c r="AO10">
        <v>0</v>
      </c>
      <c r="AP10" t="str">
        <f t="shared" si="21"/>
        <v xml:space="preserve"> </v>
      </c>
      <c r="AQ10">
        <v>5</v>
      </c>
      <c r="AR10" t="str">
        <f>IF(G10="","",YEAR(申込書!$B$3)-YEAR(BE10))</f>
        <v/>
      </c>
      <c r="AS10" t="str">
        <f t="shared" si="22"/>
        <v/>
      </c>
      <c r="AT10">
        <f t="shared" si="1"/>
        <v>0</v>
      </c>
      <c r="AU10">
        <f t="shared" si="2"/>
        <v>0</v>
      </c>
      <c r="AV10">
        <f t="shared" si="3"/>
        <v>0</v>
      </c>
      <c r="AW10" s="32" t="str">
        <f t="shared" si="4"/>
        <v/>
      </c>
      <c r="AX10" s="32" t="str">
        <f t="shared" si="23"/>
        <v/>
      </c>
      <c r="AY10" s="32" t="str">
        <f t="shared" si="24"/>
        <v/>
      </c>
      <c r="AZ10" s="32" t="str">
        <f t="shared" si="25"/>
        <v/>
      </c>
      <c r="BA10" s="32" t="str">
        <f t="shared" si="26"/>
        <v/>
      </c>
      <c r="BB10" s="32" t="str">
        <f t="shared" si="27"/>
        <v/>
      </c>
      <c r="BC10" s="32" t="str">
        <f t="shared" si="5"/>
        <v>999:99.99</v>
      </c>
      <c r="BD10" s="32" t="str">
        <f t="shared" si="6"/>
        <v>999:99.99</v>
      </c>
      <c r="BE10" s="65" t="str">
        <f t="shared" si="28"/>
        <v>1980/1/1</v>
      </c>
    </row>
    <row r="11" spans="1:57" ht="24.75" customHeight="1" x14ac:dyDescent="0.15">
      <c r="A11" s="38" t="str">
        <f t="shared" si="7"/>
        <v/>
      </c>
      <c r="B11" s="38" t="str">
        <f t="shared" si="8"/>
        <v/>
      </c>
      <c r="C11" s="42"/>
      <c r="D11" s="43"/>
      <c r="E11" s="43"/>
      <c r="F11" s="43"/>
      <c r="G11" s="44"/>
      <c r="H11" s="44"/>
      <c r="I11" s="44"/>
      <c r="J11" s="44"/>
      <c r="K11" s="44"/>
      <c r="L11" s="45"/>
      <c r="M11" s="44"/>
      <c r="N11" s="45"/>
      <c r="O11" s="46"/>
      <c r="P11" s="45"/>
      <c r="Q11" s="38" t="str">
        <f>IF(C11="","",YEAR(申込書!$B$3)-YEAR(申込一覧表!C11))</f>
        <v/>
      </c>
      <c r="R11" s="86"/>
      <c r="S11" s="4" t="str">
        <f t="shared" si="9"/>
        <v/>
      </c>
      <c r="T11" s="53">
        <f t="shared" si="10"/>
        <v>0</v>
      </c>
      <c r="U11" s="53">
        <f t="shared" si="11"/>
        <v>0</v>
      </c>
      <c r="V11" s="53">
        <f t="shared" si="0"/>
        <v>0</v>
      </c>
      <c r="W11" s="53">
        <f t="shared" si="12"/>
        <v>0</v>
      </c>
      <c r="X11" s="54" t="str">
        <f>IF(G11="","",IF(O11="",申込書!$AB$6,LEFT(O11,2)&amp;RIGHT(O11,3)))</f>
        <v/>
      </c>
      <c r="Y11" s="54" t="str">
        <f t="shared" si="13"/>
        <v/>
      </c>
      <c r="Z11" s="54" t="str">
        <f t="shared" si="14"/>
        <v/>
      </c>
      <c r="AA11" s="55"/>
      <c r="AC11" s="56" t="s">
        <v>236</v>
      </c>
      <c r="AD11">
        <v>11</v>
      </c>
      <c r="AE11">
        <v>1</v>
      </c>
      <c r="AF11">
        <v>100</v>
      </c>
      <c r="AH11">
        <v>6</v>
      </c>
      <c r="AI11">
        <f t="shared" si="15"/>
        <v>0</v>
      </c>
      <c r="AJ11" t="str">
        <f t="shared" si="16"/>
        <v/>
      </c>
      <c r="AK11">
        <f t="shared" si="17"/>
        <v>0</v>
      </c>
      <c r="AL11" t="str">
        <f t="shared" si="18"/>
        <v/>
      </c>
      <c r="AM11" t="str">
        <f t="shared" si="19"/>
        <v/>
      </c>
      <c r="AN11" t="str">
        <f t="shared" si="20"/>
        <v/>
      </c>
      <c r="AO11">
        <v>0</v>
      </c>
      <c r="AP11" t="str">
        <f t="shared" si="21"/>
        <v xml:space="preserve"> </v>
      </c>
      <c r="AQ11">
        <v>6</v>
      </c>
      <c r="AR11" t="str">
        <f>IF(G11="","",YEAR(申込書!$B$3)-YEAR(BE11))</f>
        <v/>
      </c>
      <c r="AS11" t="str">
        <f t="shared" si="22"/>
        <v/>
      </c>
      <c r="AT11">
        <f t="shared" si="1"/>
        <v>0</v>
      </c>
      <c r="AU11">
        <f t="shared" si="2"/>
        <v>0</v>
      </c>
      <c r="AV11">
        <f t="shared" si="3"/>
        <v>0</v>
      </c>
      <c r="AW11" s="32" t="str">
        <f t="shared" si="4"/>
        <v/>
      </c>
      <c r="AX11" s="32" t="str">
        <f t="shared" si="23"/>
        <v/>
      </c>
      <c r="AY11" s="32" t="str">
        <f t="shared" si="24"/>
        <v/>
      </c>
      <c r="AZ11" s="32" t="str">
        <f t="shared" si="25"/>
        <v/>
      </c>
      <c r="BA11" s="32" t="str">
        <f t="shared" si="26"/>
        <v/>
      </c>
      <c r="BB11" s="32" t="str">
        <f t="shared" si="27"/>
        <v/>
      </c>
      <c r="BC11" s="32" t="str">
        <f t="shared" si="5"/>
        <v>999:99.99</v>
      </c>
      <c r="BD11" s="32" t="str">
        <f t="shared" si="6"/>
        <v>999:99.99</v>
      </c>
      <c r="BE11" s="65" t="str">
        <f t="shared" si="28"/>
        <v>1980/1/1</v>
      </c>
    </row>
    <row r="12" spans="1:57" ht="24.75" customHeight="1" x14ac:dyDescent="0.15">
      <c r="A12" s="38" t="str">
        <f t="shared" si="7"/>
        <v/>
      </c>
      <c r="B12" s="38" t="str">
        <f t="shared" si="8"/>
        <v/>
      </c>
      <c r="C12" s="42"/>
      <c r="D12" s="43"/>
      <c r="E12" s="43"/>
      <c r="F12" s="43"/>
      <c r="G12" s="44"/>
      <c r="H12" s="44"/>
      <c r="I12" s="44"/>
      <c r="J12" s="44"/>
      <c r="K12" s="44"/>
      <c r="L12" s="45"/>
      <c r="M12" s="44"/>
      <c r="N12" s="45"/>
      <c r="O12" s="46"/>
      <c r="P12" s="45"/>
      <c r="Q12" s="38" t="str">
        <f>IF(C12="","",YEAR(申込書!$B$3)-YEAR(申込一覧表!C12))</f>
        <v/>
      </c>
      <c r="R12" s="86"/>
      <c r="S12" s="4" t="str">
        <f t="shared" si="9"/>
        <v/>
      </c>
      <c r="T12" s="53">
        <f t="shared" si="10"/>
        <v>0</v>
      </c>
      <c r="U12" s="53">
        <f t="shared" si="11"/>
        <v>0</v>
      </c>
      <c r="V12" s="53">
        <f t="shared" si="0"/>
        <v>0</v>
      </c>
      <c r="W12" s="53">
        <f t="shared" si="12"/>
        <v>0</v>
      </c>
      <c r="X12" s="54" t="str">
        <f>IF(G12="","",IF(O12="",申込書!$AB$6,LEFT(O12,2)&amp;RIGHT(O12,3)))</f>
        <v/>
      </c>
      <c r="Y12" s="54" t="str">
        <f t="shared" si="13"/>
        <v/>
      </c>
      <c r="Z12" s="54" t="str">
        <f t="shared" si="14"/>
        <v/>
      </c>
      <c r="AA12" s="55"/>
      <c r="AC12" s="56" t="s">
        <v>136</v>
      </c>
      <c r="AD12">
        <v>17</v>
      </c>
      <c r="AE12">
        <v>2</v>
      </c>
      <c r="AF12">
        <v>25</v>
      </c>
      <c r="AH12">
        <v>7</v>
      </c>
      <c r="AI12">
        <f t="shared" si="15"/>
        <v>0</v>
      </c>
      <c r="AJ12" t="str">
        <f t="shared" si="16"/>
        <v/>
      </c>
      <c r="AK12">
        <f t="shared" si="17"/>
        <v>0</v>
      </c>
      <c r="AL12" t="str">
        <f t="shared" si="18"/>
        <v/>
      </c>
      <c r="AM12" t="str">
        <f t="shared" si="19"/>
        <v/>
      </c>
      <c r="AN12" t="str">
        <f t="shared" si="20"/>
        <v/>
      </c>
      <c r="AO12">
        <v>0</v>
      </c>
      <c r="AP12" t="str">
        <f t="shared" si="21"/>
        <v xml:space="preserve"> </v>
      </c>
      <c r="AQ12">
        <v>7</v>
      </c>
      <c r="AR12" t="str">
        <f>IF(G12="","",YEAR(申込書!$B$3)-YEAR(BE12))</f>
        <v/>
      </c>
      <c r="AS12" t="str">
        <f t="shared" si="22"/>
        <v/>
      </c>
      <c r="AT12">
        <f t="shared" si="1"/>
        <v>0</v>
      </c>
      <c r="AU12">
        <f t="shared" si="2"/>
        <v>0</v>
      </c>
      <c r="AV12">
        <f t="shared" si="3"/>
        <v>0</v>
      </c>
      <c r="AW12" s="32" t="str">
        <f t="shared" si="4"/>
        <v/>
      </c>
      <c r="AX12" s="32" t="str">
        <f t="shared" si="23"/>
        <v/>
      </c>
      <c r="AY12" s="32" t="str">
        <f t="shared" si="24"/>
        <v/>
      </c>
      <c r="AZ12" s="32" t="str">
        <f t="shared" si="25"/>
        <v/>
      </c>
      <c r="BA12" s="32" t="str">
        <f t="shared" si="26"/>
        <v/>
      </c>
      <c r="BB12" s="32" t="str">
        <f t="shared" si="27"/>
        <v/>
      </c>
      <c r="BC12" s="32" t="str">
        <f t="shared" si="5"/>
        <v>999:99.99</v>
      </c>
      <c r="BD12" s="32" t="str">
        <f t="shared" si="6"/>
        <v>999:99.99</v>
      </c>
      <c r="BE12" s="65" t="str">
        <f t="shared" si="28"/>
        <v>1980/1/1</v>
      </c>
    </row>
    <row r="13" spans="1:57" ht="24.75" customHeight="1" x14ac:dyDescent="0.15">
      <c r="A13" s="38" t="str">
        <f t="shared" si="7"/>
        <v/>
      </c>
      <c r="B13" s="38" t="str">
        <f t="shared" si="8"/>
        <v/>
      </c>
      <c r="C13" s="42"/>
      <c r="D13" s="43"/>
      <c r="E13" s="43"/>
      <c r="F13" s="43"/>
      <c r="G13" s="44"/>
      <c r="H13" s="44"/>
      <c r="I13" s="44"/>
      <c r="J13" s="44"/>
      <c r="K13" s="44"/>
      <c r="L13" s="45"/>
      <c r="M13" s="44"/>
      <c r="N13" s="45"/>
      <c r="O13" s="46"/>
      <c r="P13" s="45"/>
      <c r="Q13" s="38" t="str">
        <f>IF(C13="","",YEAR(申込書!$B$3)-YEAR(申込一覧表!C13))</f>
        <v/>
      </c>
      <c r="R13" s="86"/>
      <c r="S13" s="4" t="str">
        <f t="shared" si="9"/>
        <v/>
      </c>
      <c r="T13" s="53">
        <f t="shared" si="10"/>
        <v>0</v>
      </c>
      <c r="U13" s="53">
        <f t="shared" si="11"/>
        <v>0</v>
      </c>
      <c r="V13" s="53">
        <f t="shared" si="0"/>
        <v>0</v>
      </c>
      <c r="W13" s="53">
        <f t="shared" si="12"/>
        <v>0</v>
      </c>
      <c r="X13" s="54" t="str">
        <f>IF(G13="","",IF(O13="",申込書!$AB$6,LEFT(O13,2)&amp;RIGHT(O13,3)))</f>
        <v/>
      </c>
      <c r="Y13" s="54" t="str">
        <f t="shared" si="13"/>
        <v/>
      </c>
      <c r="Z13" s="54" t="str">
        <f t="shared" si="14"/>
        <v/>
      </c>
      <c r="AA13" s="55"/>
      <c r="AC13" s="56" t="s">
        <v>137</v>
      </c>
      <c r="AD13">
        <v>21</v>
      </c>
      <c r="AE13">
        <v>4</v>
      </c>
      <c r="AF13">
        <v>25</v>
      </c>
      <c r="AH13">
        <v>8</v>
      </c>
      <c r="AI13">
        <f t="shared" si="15"/>
        <v>0</v>
      </c>
      <c r="AJ13" t="str">
        <f t="shared" si="16"/>
        <v/>
      </c>
      <c r="AK13">
        <f t="shared" si="17"/>
        <v>0</v>
      </c>
      <c r="AL13" t="str">
        <f t="shared" si="18"/>
        <v/>
      </c>
      <c r="AM13" t="str">
        <f t="shared" si="19"/>
        <v/>
      </c>
      <c r="AN13" t="str">
        <f t="shared" si="20"/>
        <v/>
      </c>
      <c r="AO13">
        <v>0</v>
      </c>
      <c r="AP13" t="str">
        <f t="shared" si="21"/>
        <v xml:space="preserve"> </v>
      </c>
      <c r="AQ13">
        <v>8</v>
      </c>
      <c r="AR13" t="str">
        <f>IF(G13="","",YEAR(申込書!$B$3)-YEAR(BE13))</f>
        <v/>
      </c>
      <c r="AS13" t="str">
        <f t="shared" si="22"/>
        <v/>
      </c>
      <c r="AT13">
        <f t="shared" si="1"/>
        <v>0</v>
      </c>
      <c r="AU13">
        <f t="shared" si="2"/>
        <v>0</v>
      </c>
      <c r="AV13">
        <f t="shared" si="3"/>
        <v>0</v>
      </c>
      <c r="AW13" s="32" t="str">
        <f t="shared" si="4"/>
        <v/>
      </c>
      <c r="AX13" s="32" t="str">
        <f t="shared" si="23"/>
        <v/>
      </c>
      <c r="AY13" s="32" t="str">
        <f t="shared" si="24"/>
        <v/>
      </c>
      <c r="AZ13" s="32" t="str">
        <f t="shared" si="25"/>
        <v/>
      </c>
      <c r="BA13" s="32" t="str">
        <f t="shared" si="26"/>
        <v/>
      </c>
      <c r="BB13" s="32" t="str">
        <f t="shared" si="27"/>
        <v/>
      </c>
      <c r="BC13" s="32" t="str">
        <f t="shared" si="5"/>
        <v>999:99.99</v>
      </c>
      <c r="BD13" s="32" t="str">
        <f t="shared" si="6"/>
        <v>999:99.99</v>
      </c>
      <c r="BE13" s="65" t="str">
        <f t="shared" si="28"/>
        <v>1980/1/1</v>
      </c>
    </row>
    <row r="14" spans="1:57" ht="24.75" customHeight="1" x14ac:dyDescent="0.15">
      <c r="A14" s="38" t="str">
        <f t="shared" si="7"/>
        <v/>
      </c>
      <c r="B14" s="38" t="str">
        <f t="shared" si="8"/>
        <v/>
      </c>
      <c r="C14" s="42"/>
      <c r="D14" s="43"/>
      <c r="E14" s="43"/>
      <c r="F14" s="43"/>
      <c r="G14" s="44"/>
      <c r="H14" s="44"/>
      <c r="I14" s="44"/>
      <c r="J14" s="44"/>
      <c r="K14" s="44"/>
      <c r="L14" s="45"/>
      <c r="M14" s="44"/>
      <c r="N14" s="45"/>
      <c r="O14" s="46"/>
      <c r="P14" s="45"/>
      <c r="Q14" s="38" t="str">
        <f>IF(C14="","",YEAR(申込書!$B$3)-YEAR(申込一覧表!C14))</f>
        <v/>
      </c>
      <c r="R14" s="86"/>
      <c r="S14" s="4" t="str">
        <f t="shared" si="9"/>
        <v/>
      </c>
      <c r="T14" s="53">
        <f t="shared" si="10"/>
        <v>0</v>
      </c>
      <c r="U14" s="53">
        <f t="shared" si="11"/>
        <v>0</v>
      </c>
      <c r="V14" s="53">
        <f t="shared" si="0"/>
        <v>0</v>
      </c>
      <c r="W14" s="53">
        <f t="shared" si="12"/>
        <v>0</v>
      </c>
      <c r="X14" s="54" t="str">
        <f>IF(G14="","",IF(O14="",申込書!$AB$6,LEFT(O14,2)&amp;RIGHT(O14,3)))</f>
        <v/>
      </c>
      <c r="Y14" s="54" t="str">
        <f t="shared" si="13"/>
        <v/>
      </c>
      <c r="Z14" s="54" t="str">
        <f t="shared" si="14"/>
        <v/>
      </c>
      <c r="AA14" s="55"/>
      <c r="AC14" s="56" t="s">
        <v>23</v>
      </c>
      <c r="AD14">
        <v>11</v>
      </c>
      <c r="AE14">
        <v>3</v>
      </c>
      <c r="AF14">
        <v>50</v>
      </c>
      <c r="AH14">
        <v>9</v>
      </c>
      <c r="AI14">
        <f t="shared" si="15"/>
        <v>0</v>
      </c>
      <c r="AJ14" t="str">
        <f t="shared" si="16"/>
        <v/>
      </c>
      <c r="AK14">
        <f t="shared" si="17"/>
        <v>0</v>
      </c>
      <c r="AL14" t="str">
        <f t="shared" si="18"/>
        <v/>
      </c>
      <c r="AM14" t="str">
        <f t="shared" si="19"/>
        <v/>
      </c>
      <c r="AN14" t="str">
        <f t="shared" si="20"/>
        <v/>
      </c>
      <c r="AO14">
        <v>0</v>
      </c>
      <c r="AP14" t="str">
        <f t="shared" si="21"/>
        <v xml:space="preserve"> </v>
      </c>
      <c r="AQ14">
        <v>9</v>
      </c>
      <c r="AR14" t="str">
        <f>IF(G14="","",YEAR(申込書!$B$3)-YEAR(BE14))</f>
        <v/>
      </c>
      <c r="AS14" t="str">
        <f t="shared" si="22"/>
        <v/>
      </c>
      <c r="AT14">
        <f t="shared" si="1"/>
        <v>0</v>
      </c>
      <c r="AU14">
        <f t="shared" si="2"/>
        <v>0</v>
      </c>
      <c r="AV14">
        <f t="shared" si="3"/>
        <v>0</v>
      </c>
      <c r="AW14" s="32" t="str">
        <f t="shared" si="4"/>
        <v/>
      </c>
      <c r="AX14" s="32" t="str">
        <f t="shared" si="23"/>
        <v/>
      </c>
      <c r="AY14" s="32" t="str">
        <f t="shared" si="24"/>
        <v/>
      </c>
      <c r="AZ14" s="32" t="str">
        <f t="shared" si="25"/>
        <v/>
      </c>
      <c r="BA14" s="32" t="str">
        <f t="shared" si="26"/>
        <v/>
      </c>
      <c r="BB14" s="32" t="str">
        <f t="shared" si="27"/>
        <v/>
      </c>
      <c r="BC14" s="32" t="str">
        <f t="shared" si="5"/>
        <v>999:99.99</v>
      </c>
      <c r="BD14" s="32" t="str">
        <f t="shared" si="6"/>
        <v>999:99.99</v>
      </c>
      <c r="BE14" s="65" t="str">
        <f t="shared" si="28"/>
        <v>1980/1/1</v>
      </c>
    </row>
    <row r="15" spans="1:57" ht="24.75" customHeight="1" x14ac:dyDescent="0.15">
      <c r="A15" s="38" t="str">
        <f t="shared" si="7"/>
        <v/>
      </c>
      <c r="B15" s="38" t="str">
        <f t="shared" si="8"/>
        <v/>
      </c>
      <c r="C15" s="42"/>
      <c r="D15" s="43"/>
      <c r="E15" s="43"/>
      <c r="F15" s="43"/>
      <c r="G15" s="44"/>
      <c r="H15" s="44"/>
      <c r="I15" s="44"/>
      <c r="J15" s="44"/>
      <c r="K15" s="44"/>
      <c r="L15" s="45"/>
      <c r="M15" s="44"/>
      <c r="N15" s="45"/>
      <c r="O15" s="46"/>
      <c r="P15" s="45"/>
      <c r="Q15" s="38" t="str">
        <f>IF(C15="","",YEAR(申込書!$B$3)-YEAR(申込一覧表!C15))</f>
        <v/>
      </c>
      <c r="R15" s="86"/>
      <c r="S15" s="4" t="str">
        <f t="shared" si="9"/>
        <v/>
      </c>
      <c r="T15" s="53">
        <f t="shared" si="10"/>
        <v>0</v>
      </c>
      <c r="U15" s="53">
        <f t="shared" si="11"/>
        <v>0</v>
      </c>
      <c r="V15" s="53">
        <f t="shared" si="0"/>
        <v>0</v>
      </c>
      <c r="W15" s="53">
        <f t="shared" si="12"/>
        <v>0</v>
      </c>
      <c r="X15" s="54" t="str">
        <f>IF(G15="","",IF(O15="",申込書!$AB$6,LEFT(O15,2)&amp;RIGHT(O15,3)))</f>
        <v/>
      </c>
      <c r="Y15" s="54" t="str">
        <f t="shared" si="13"/>
        <v/>
      </c>
      <c r="Z15" s="54" t="str">
        <f t="shared" si="14"/>
        <v/>
      </c>
      <c r="AA15" s="55"/>
      <c r="AC15" s="56" t="s">
        <v>228</v>
      </c>
      <c r="AD15">
        <v>5</v>
      </c>
      <c r="AE15">
        <v>1</v>
      </c>
      <c r="AF15">
        <v>50</v>
      </c>
      <c r="AH15">
        <v>10</v>
      </c>
      <c r="AI15">
        <f t="shared" si="15"/>
        <v>0</v>
      </c>
      <c r="AJ15" t="str">
        <f t="shared" si="16"/>
        <v/>
      </c>
      <c r="AK15">
        <f t="shared" si="17"/>
        <v>0</v>
      </c>
      <c r="AL15" t="str">
        <f t="shared" si="18"/>
        <v/>
      </c>
      <c r="AM15" t="str">
        <f t="shared" si="19"/>
        <v/>
      </c>
      <c r="AN15" t="str">
        <f t="shared" si="20"/>
        <v/>
      </c>
      <c r="AO15">
        <v>0</v>
      </c>
      <c r="AP15" t="str">
        <f t="shared" si="21"/>
        <v xml:space="preserve"> </v>
      </c>
      <c r="AQ15">
        <v>10</v>
      </c>
      <c r="AR15" t="str">
        <f>IF(G15="","",YEAR(申込書!$B$3)-YEAR(BE15))</f>
        <v/>
      </c>
      <c r="AS15" t="str">
        <f t="shared" si="22"/>
        <v/>
      </c>
      <c r="AT15">
        <f t="shared" si="1"/>
        <v>0</v>
      </c>
      <c r="AU15">
        <f t="shared" si="2"/>
        <v>0</v>
      </c>
      <c r="AV15">
        <f t="shared" si="3"/>
        <v>0</v>
      </c>
      <c r="AW15" s="32" t="str">
        <f t="shared" si="4"/>
        <v/>
      </c>
      <c r="AX15" s="32" t="str">
        <f t="shared" si="23"/>
        <v/>
      </c>
      <c r="AY15" s="32" t="str">
        <f t="shared" si="24"/>
        <v/>
      </c>
      <c r="AZ15" s="32" t="str">
        <f t="shared" si="25"/>
        <v/>
      </c>
      <c r="BA15" s="32" t="str">
        <f t="shared" si="26"/>
        <v/>
      </c>
      <c r="BB15" s="32" t="str">
        <f t="shared" si="27"/>
        <v/>
      </c>
      <c r="BC15" s="32" t="str">
        <f t="shared" si="5"/>
        <v>999:99.99</v>
      </c>
      <c r="BD15" s="32" t="str">
        <f t="shared" si="6"/>
        <v>999:99.99</v>
      </c>
      <c r="BE15" s="65" t="str">
        <f t="shared" si="28"/>
        <v>1980/1/1</v>
      </c>
    </row>
    <row r="16" spans="1:57" ht="24.75" customHeight="1" x14ac:dyDescent="0.15">
      <c r="A16" s="38" t="str">
        <f t="shared" si="7"/>
        <v/>
      </c>
      <c r="B16" s="38" t="str">
        <f t="shared" si="8"/>
        <v/>
      </c>
      <c r="C16" s="42"/>
      <c r="D16" s="43"/>
      <c r="E16" s="43"/>
      <c r="F16" s="43"/>
      <c r="G16" s="44"/>
      <c r="H16" s="44"/>
      <c r="I16" s="44"/>
      <c r="J16" s="44"/>
      <c r="K16" s="44"/>
      <c r="L16" s="45"/>
      <c r="M16" s="44"/>
      <c r="N16" s="45"/>
      <c r="O16" s="46"/>
      <c r="P16" s="45"/>
      <c r="Q16" s="38" t="str">
        <f>IF(C16="","",YEAR(申込書!$B$3)-YEAR(申込一覧表!C16))</f>
        <v/>
      </c>
      <c r="R16" s="86"/>
      <c r="S16" s="4" t="str">
        <f t="shared" si="9"/>
        <v/>
      </c>
      <c r="T16" s="53">
        <f t="shared" si="10"/>
        <v>0</v>
      </c>
      <c r="U16" s="53">
        <f t="shared" si="11"/>
        <v>0</v>
      </c>
      <c r="V16" s="53">
        <f t="shared" si="0"/>
        <v>0</v>
      </c>
      <c r="W16" s="53">
        <f t="shared" si="12"/>
        <v>0</v>
      </c>
      <c r="X16" s="54" t="str">
        <f>IF(G16="","",IF(O16="",申込書!$AB$6,LEFT(O16,2)&amp;RIGHT(O16,3)))</f>
        <v/>
      </c>
      <c r="Y16" s="54" t="str">
        <f t="shared" si="13"/>
        <v/>
      </c>
      <c r="Z16" s="54" t="str">
        <f t="shared" si="14"/>
        <v/>
      </c>
      <c r="AA16" s="55"/>
      <c r="AC16" s="57" t="s">
        <v>225</v>
      </c>
      <c r="AE16">
        <v>0</v>
      </c>
      <c r="AF16">
        <v>0</v>
      </c>
      <c r="AH16">
        <v>11</v>
      </c>
      <c r="AI16">
        <f t="shared" si="15"/>
        <v>0</v>
      </c>
      <c r="AJ16" t="str">
        <f t="shared" si="16"/>
        <v/>
      </c>
      <c r="AK16">
        <f t="shared" si="17"/>
        <v>0</v>
      </c>
      <c r="AL16" t="str">
        <f t="shared" si="18"/>
        <v/>
      </c>
      <c r="AM16" t="str">
        <f t="shared" si="19"/>
        <v/>
      </c>
      <c r="AN16" t="str">
        <f t="shared" si="20"/>
        <v/>
      </c>
      <c r="AO16">
        <v>0</v>
      </c>
      <c r="AP16" t="str">
        <f t="shared" si="21"/>
        <v xml:space="preserve"> </v>
      </c>
      <c r="AQ16">
        <v>11</v>
      </c>
      <c r="AR16" t="str">
        <f>IF(G16="","",YEAR(申込書!$B$3)-YEAR(BE16))</f>
        <v/>
      </c>
      <c r="AS16" t="str">
        <f t="shared" si="22"/>
        <v/>
      </c>
      <c r="AT16">
        <f t="shared" si="1"/>
        <v>0</v>
      </c>
      <c r="AU16">
        <f t="shared" si="2"/>
        <v>0</v>
      </c>
      <c r="AV16">
        <f t="shared" si="3"/>
        <v>0</v>
      </c>
      <c r="AW16" s="32" t="str">
        <f t="shared" si="4"/>
        <v/>
      </c>
      <c r="AX16" s="32" t="str">
        <f t="shared" si="23"/>
        <v/>
      </c>
      <c r="AY16" s="32" t="str">
        <f t="shared" si="24"/>
        <v/>
      </c>
      <c r="AZ16" s="32" t="str">
        <f t="shared" si="25"/>
        <v/>
      </c>
      <c r="BA16" s="32" t="str">
        <f t="shared" si="26"/>
        <v/>
      </c>
      <c r="BB16" s="32" t="str">
        <f t="shared" si="27"/>
        <v/>
      </c>
      <c r="BC16" s="32" t="str">
        <f t="shared" si="5"/>
        <v>999:99.99</v>
      </c>
      <c r="BD16" s="32" t="str">
        <f t="shared" si="6"/>
        <v>999:99.99</v>
      </c>
      <c r="BE16" s="65" t="str">
        <f t="shared" si="28"/>
        <v>1980/1/1</v>
      </c>
    </row>
    <row r="17" spans="1:57" ht="24.75" customHeight="1" x14ac:dyDescent="0.15">
      <c r="A17" s="38" t="str">
        <f t="shared" si="7"/>
        <v/>
      </c>
      <c r="B17" s="38" t="str">
        <f t="shared" si="8"/>
        <v/>
      </c>
      <c r="C17" s="42"/>
      <c r="D17" s="43"/>
      <c r="E17" s="43"/>
      <c r="F17" s="43"/>
      <c r="G17" s="44"/>
      <c r="H17" s="44"/>
      <c r="I17" s="44"/>
      <c r="J17" s="44"/>
      <c r="K17" s="44"/>
      <c r="L17" s="45"/>
      <c r="M17" s="44"/>
      <c r="N17" s="45"/>
      <c r="O17" s="46"/>
      <c r="P17" s="45"/>
      <c r="Q17" s="38" t="str">
        <f>IF(C17="","",YEAR(申込書!$B$3)-YEAR(申込一覧表!C17))</f>
        <v/>
      </c>
      <c r="R17" s="86"/>
      <c r="S17" s="4" t="str">
        <f t="shared" si="9"/>
        <v/>
      </c>
      <c r="T17" s="53">
        <f t="shared" si="10"/>
        <v>0</v>
      </c>
      <c r="U17" s="53">
        <f t="shared" si="11"/>
        <v>0</v>
      </c>
      <c r="V17" s="53">
        <f t="shared" si="0"/>
        <v>0</v>
      </c>
      <c r="W17" s="53">
        <f t="shared" si="12"/>
        <v>0</v>
      </c>
      <c r="X17" s="54" t="str">
        <f>IF(G17="","",IF(O17="",申込書!$AB$6,LEFT(O17,2)&amp;RIGHT(O17,3)))</f>
        <v/>
      </c>
      <c r="Y17" s="54" t="str">
        <f t="shared" si="13"/>
        <v/>
      </c>
      <c r="Z17" s="54" t="str">
        <f t="shared" si="14"/>
        <v/>
      </c>
      <c r="AA17" s="55"/>
      <c r="AH17">
        <v>12</v>
      </c>
      <c r="AI17">
        <f t="shared" si="15"/>
        <v>0</v>
      </c>
      <c r="AJ17" t="str">
        <f t="shared" si="16"/>
        <v/>
      </c>
      <c r="AK17">
        <f t="shared" si="17"/>
        <v>0</v>
      </c>
      <c r="AL17" t="str">
        <f t="shared" si="18"/>
        <v/>
      </c>
      <c r="AM17" t="str">
        <f t="shared" si="19"/>
        <v/>
      </c>
      <c r="AN17" t="str">
        <f t="shared" si="20"/>
        <v/>
      </c>
      <c r="AO17">
        <v>0</v>
      </c>
      <c r="AP17" t="str">
        <f t="shared" ref="AP17:AP66" si="29">I17&amp;" "&amp;J17</f>
        <v xml:space="preserve"> </v>
      </c>
      <c r="AQ17">
        <v>12</v>
      </c>
      <c r="AR17" t="str">
        <f>IF(G17="","",YEAR(申込書!$B$3)-YEAR(BE17))</f>
        <v/>
      </c>
      <c r="AS17" t="str">
        <f t="shared" si="22"/>
        <v/>
      </c>
      <c r="AT17">
        <f t="shared" si="1"/>
        <v>0</v>
      </c>
      <c r="AU17">
        <f t="shared" si="2"/>
        <v>0</v>
      </c>
      <c r="AV17">
        <f t="shared" si="3"/>
        <v>0</v>
      </c>
      <c r="AW17" s="32" t="str">
        <f t="shared" si="4"/>
        <v/>
      </c>
      <c r="AX17" s="32" t="str">
        <f t="shared" si="23"/>
        <v/>
      </c>
      <c r="AY17" s="32" t="str">
        <f t="shared" si="24"/>
        <v/>
      </c>
      <c r="AZ17" s="32" t="str">
        <f t="shared" si="25"/>
        <v/>
      </c>
      <c r="BA17" s="32" t="str">
        <f t="shared" si="26"/>
        <v/>
      </c>
      <c r="BB17" s="32" t="str">
        <f t="shared" si="27"/>
        <v/>
      </c>
      <c r="BC17" s="32" t="str">
        <f t="shared" si="5"/>
        <v>999:99.99</v>
      </c>
      <c r="BD17" s="32" t="str">
        <f t="shared" si="6"/>
        <v>999:99.99</v>
      </c>
      <c r="BE17" s="65" t="str">
        <f t="shared" si="28"/>
        <v>1980/1/1</v>
      </c>
    </row>
    <row r="18" spans="1:57" ht="24.75" customHeight="1" x14ac:dyDescent="0.15">
      <c r="A18" s="38" t="str">
        <f t="shared" si="7"/>
        <v/>
      </c>
      <c r="B18" s="38" t="str">
        <f t="shared" si="8"/>
        <v/>
      </c>
      <c r="C18" s="42"/>
      <c r="D18" s="43"/>
      <c r="E18" s="43"/>
      <c r="F18" s="43"/>
      <c r="G18" s="44"/>
      <c r="H18" s="44"/>
      <c r="I18" s="44"/>
      <c r="J18" s="44"/>
      <c r="K18" s="44"/>
      <c r="L18" s="45"/>
      <c r="M18" s="44"/>
      <c r="N18" s="45"/>
      <c r="O18" s="46"/>
      <c r="P18" s="45"/>
      <c r="Q18" s="38" t="str">
        <f>IF(C18="","",YEAR(申込書!$B$3)-YEAR(申込一覧表!C18))</f>
        <v/>
      </c>
      <c r="R18" s="86"/>
      <c r="S18" s="4" t="str">
        <f t="shared" si="9"/>
        <v/>
      </c>
      <c r="T18" s="53">
        <f t="shared" si="10"/>
        <v>0</v>
      </c>
      <c r="U18" s="53">
        <f t="shared" si="11"/>
        <v>0</v>
      </c>
      <c r="V18" s="53">
        <f t="shared" si="0"/>
        <v>0</v>
      </c>
      <c r="W18" s="53">
        <f t="shared" si="12"/>
        <v>0</v>
      </c>
      <c r="X18" s="54" t="str">
        <f>IF(G18="","",IF(O18="",申込書!$AB$6,LEFT(O18,2)&amp;RIGHT(O18,3)))</f>
        <v/>
      </c>
      <c r="Y18" s="54" t="str">
        <f t="shared" si="13"/>
        <v/>
      </c>
      <c r="Z18" s="54" t="str">
        <f t="shared" si="14"/>
        <v/>
      </c>
      <c r="AA18" s="55"/>
      <c r="AH18">
        <v>13</v>
      </c>
      <c r="AI18">
        <f t="shared" si="15"/>
        <v>0</v>
      </c>
      <c r="AJ18" t="str">
        <f t="shared" si="16"/>
        <v/>
      </c>
      <c r="AK18">
        <f t="shared" si="17"/>
        <v>0</v>
      </c>
      <c r="AL18" t="str">
        <f t="shared" si="18"/>
        <v/>
      </c>
      <c r="AM18" t="str">
        <f t="shared" si="19"/>
        <v/>
      </c>
      <c r="AN18" t="str">
        <f t="shared" si="20"/>
        <v/>
      </c>
      <c r="AO18">
        <v>0</v>
      </c>
      <c r="AP18" t="str">
        <f t="shared" si="29"/>
        <v xml:space="preserve"> </v>
      </c>
      <c r="AQ18">
        <v>13</v>
      </c>
      <c r="AR18" t="str">
        <f>IF(G18="","",YEAR(申込書!$B$3)-YEAR(BE18))</f>
        <v/>
      </c>
      <c r="AS18" t="str">
        <f t="shared" si="22"/>
        <v/>
      </c>
      <c r="AT18">
        <f t="shared" si="1"/>
        <v>0</v>
      </c>
      <c r="AU18">
        <f t="shared" si="2"/>
        <v>0</v>
      </c>
      <c r="AV18">
        <f t="shared" si="3"/>
        <v>0</v>
      </c>
      <c r="AW18" s="32" t="str">
        <f t="shared" si="4"/>
        <v/>
      </c>
      <c r="AX18" s="32" t="str">
        <f t="shared" si="23"/>
        <v/>
      </c>
      <c r="AY18" s="32" t="str">
        <f t="shared" si="24"/>
        <v/>
      </c>
      <c r="AZ18" s="32" t="str">
        <f t="shared" si="25"/>
        <v/>
      </c>
      <c r="BA18" s="32" t="str">
        <f t="shared" si="26"/>
        <v/>
      </c>
      <c r="BB18" s="32" t="str">
        <f t="shared" si="27"/>
        <v/>
      </c>
      <c r="BC18" s="32" t="str">
        <f t="shared" si="5"/>
        <v>999:99.99</v>
      </c>
      <c r="BD18" s="32" t="str">
        <f t="shared" si="6"/>
        <v>999:99.99</v>
      </c>
      <c r="BE18" s="65" t="str">
        <f t="shared" si="28"/>
        <v>1980/1/1</v>
      </c>
    </row>
    <row r="19" spans="1:57" ht="24.75" customHeight="1" x14ac:dyDescent="0.15">
      <c r="A19" s="38" t="str">
        <f t="shared" si="7"/>
        <v/>
      </c>
      <c r="B19" s="38" t="str">
        <f t="shared" si="8"/>
        <v/>
      </c>
      <c r="C19" s="42"/>
      <c r="D19" s="43"/>
      <c r="E19" s="43"/>
      <c r="F19" s="43"/>
      <c r="G19" s="44"/>
      <c r="H19" s="44"/>
      <c r="I19" s="44"/>
      <c r="J19" s="44"/>
      <c r="K19" s="44"/>
      <c r="L19" s="45"/>
      <c r="M19" s="44"/>
      <c r="N19" s="45"/>
      <c r="O19" s="46"/>
      <c r="P19" s="45"/>
      <c r="Q19" s="38" t="str">
        <f>IF(C19="","",YEAR(申込書!$B$3)-YEAR(申込一覧表!C19))</f>
        <v/>
      </c>
      <c r="R19" s="86"/>
      <c r="S19" s="4" t="str">
        <f t="shared" si="9"/>
        <v/>
      </c>
      <c r="T19" s="53">
        <f t="shared" si="10"/>
        <v>0</v>
      </c>
      <c r="U19" s="53">
        <f t="shared" si="11"/>
        <v>0</v>
      </c>
      <c r="V19" s="53">
        <f t="shared" si="0"/>
        <v>0</v>
      </c>
      <c r="W19" s="53">
        <f t="shared" si="12"/>
        <v>0</v>
      </c>
      <c r="X19" s="54" t="str">
        <f>IF(G19="","",IF(O19="",申込書!$AB$6,LEFT(O19,2)&amp;RIGHT(O19,3)))</f>
        <v/>
      </c>
      <c r="Y19" s="54" t="str">
        <f t="shared" si="13"/>
        <v/>
      </c>
      <c r="Z19" s="54" t="str">
        <f t="shared" si="14"/>
        <v/>
      </c>
      <c r="AA19" s="55"/>
      <c r="AH19">
        <v>14</v>
      </c>
      <c r="AI19">
        <f t="shared" si="15"/>
        <v>0</v>
      </c>
      <c r="AJ19" t="str">
        <f t="shared" si="16"/>
        <v/>
      </c>
      <c r="AK19">
        <f t="shared" si="17"/>
        <v>0</v>
      </c>
      <c r="AL19" t="str">
        <f t="shared" si="18"/>
        <v/>
      </c>
      <c r="AM19" t="str">
        <f t="shared" si="19"/>
        <v/>
      </c>
      <c r="AN19" t="str">
        <f t="shared" si="20"/>
        <v/>
      </c>
      <c r="AO19">
        <v>0</v>
      </c>
      <c r="AP19" t="str">
        <f t="shared" si="29"/>
        <v xml:space="preserve"> </v>
      </c>
      <c r="AQ19">
        <v>14</v>
      </c>
      <c r="AR19" t="str">
        <f>IF(G19="","",YEAR(申込書!$B$3)-YEAR(BE19))</f>
        <v/>
      </c>
      <c r="AS19" t="str">
        <f t="shared" si="22"/>
        <v/>
      </c>
      <c r="AT19">
        <f t="shared" si="1"/>
        <v>0</v>
      </c>
      <c r="AU19">
        <f t="shared" si="2"/>
        <v>0</v>
      </c>
      <c r="AV19">
        <f t="shared" si="3"/>
        <v>0</v>
      </c>
      <c r="AW19" s="32" t="str">
        <f t="shared" si="4"/>
        <v/>
      </c>
      <c r="AX19" s="32" t="str">
        <f t="shared" si="23"/>
        <v/>
      </c>
      <c r="AY19" s="32" t="str">
        <f t="shared" si="24"/>
        <v/>
      </c>
      <c r="AZ19" s="32" t="str">
        <f t="shared" si="25"/>
        <v/>
      </c>
      <c r="BA19" s="32" t="str">
        <f t="shared" si="26"/>
        <v/>
      </c>
      <c r="BB19" s="32" t="str">
        <f t="shared" si="27"/>
        <v/>
      </c>
      <c r="BC19" s="32" t="str">
        <f t="shared" si="5"/>
        <v>999:99.99</v>
      </c>
      <c r="BD19" s="32" t="str">
        <f t="shared" si="6"/>
        <v>999:99.99</v>
      </c>
      <c r="BE19" s="65" t="str">
        <f t="shared" si="28"/>
        <v>1980/1/1</v>
      </c>
    </row>
    <row r="20" spans="1:57" ht="24.75" customHeight="1" x14ac:dyDescent="0.15">
      <c r="A20" s="38" t="str">
        <f t="shared" si="7"/>
        <v/>
      </c>
      <c r="B20" s="38" t="str">
        <f t="shared" si="8"/>
        <v/>
      </c>
      <c r="C20" s="42"/>
      <c r="D20" s="43"/>
      <c r="E20" s="43"/>
      <c r="F20" s="43"/>
      <c r="G20" s="44"/>
      <c r="H20" s="44"/>
      <c r="I20" s="44"/>
      <c r="J20" s="44"/>
      <c r="K20" s="44"/>
      <c r="L20" s="45"/>
      <c r="M20" s="44"/>
      <c r="N20" s="45"/>
      <c r="O20" s="46"/>
      <c r="P20" s="45"/>
      <c r="Q20" s="38" t="str">
        <f>IF(C20="","",YEAR(申込書!$B$3)-YEAR(申込一覧表!C20))</f>
        <v/>
      </c>
      <c r="R20" s="86"/>
      <c r="S20" s="4" t="str">
        <f t="shared" si="9"/>
        <v/>
      </c>
      <c r="T20" s="53">
        <f t="shared" si="10"/>
        <v>0</v>
      </c>
      <c r="U20" s="53">
        <f t="shared" si="11"/>
        <v>0</v>
      </c>
      <c r="V20" s="53">
        <f t="shared" si="0"/>
        <v>0</v>
      </c>
      <c r="W20" s="53">
        <f t="shared" si="12"/>
        <v>0</v>
      </c>
      <c r="X20" s="54" t="str">
        <f>IF(G20="","",IF(O20="",申込書!$AB$6,LEFT(O20,2)&amp;RIGHT(O20,3)))</f>
        <v/>
      </c>
      <c r="Y20" s="54" t="str">
        <f t="shared" si="13"/>
        <v/>
      </c>
      <c r="Z20" s="54" t="str">
        <f t="shared" si="14"/>
        <v/>
      </c>
      <c r="AA20" s="55"/>
      <c r="AH20">
        <v>15</v>
      </c>
      <c r="AI20">
        <f t="shared" si="15"/>
        <v>0</v>
      </c>
      <c r="AJ20" t="str">
        <f t="shared" si="16"/>
        <v/>
      </c>
      <c r="AK20">
        <f t="shared" si="17"/>
        <v>0</v>
      </c>
      <c r="AL20" t="str">
        <f t="shared" si="18"/>
        <v/>
      </c>
      <c r="AM20" t="str">
        <f t="shared" si="19"/>
        <v/>
      </c>
      <c r="AN20" t="str">
        <f t="shared" si="20"/>
        <v/>
      </c>
      <c r="AO20">
        <v>0</v>
      </c>
      <c r="AP20" t="str">
        <f t="shared" si="29"/>
        <v xml:space="preserve"> </v>
      </c>
      <c r="AQ20">
        <v>15</v>
      </c>
      <c r="AR20" t="str">
        <f>IF(G20="","",YEAR(申込書!$B$3)-YEAR(BE20))</f>
        <v/>
      </c>
      <c r="AS20" t="str">
        <f t="shared" si="22"/>
        <v/>
      </c>
      <c r="AT20">
        <f t="shared" si="1"/>
        <v>0</v>
      </c>
      <c r="AU20">
        <f t="shared" si="2"/>
        <v>0</v>
      </c>
      <c r="AV20">
        <f t="shared" si="3"/>
        <v>0</v>
      </c>
      <c r="AW20" s="32" t="str">
        <f t="shared" si="4"/>
        <v/>
      </c>
      <c r="AX20" s="32" t="str">
        <f t="shared" si="23"/>
        <v/>
      </c>
      <c r="AY20" s="32" t="str">
        <f t="shared" si="24"/>
        <v/>
      </c>
      <c r="AZ20" s="32" t="str">
        <f t="shared" si="25"/>
        <v/>
      </c>
      <c r="BA20" s="32" t="str">
        <f t="shared" si="26"/>
        <v/>
      </c>
      <c r="BB20" s="32" t="str">
        <f t="shared" si="27"/>
        <v/>
      </c>
      <c r="BC20" s="32" t="str">
        <f t="shared" si="5"/>
        <v>999:99.99</v>
      </c>
      <c r="BD20" s="32" t="str">
        <f t="shared" si="6"/>
        <v>999:99.99</v>
      </c>
      <c r="BE20" s="65" t="str">
        <f t="shared" si="28"/>
        <v>1980/1/1</v>
      </c>
    </row>
    <row r="21" spans="1:57" ht="24.75" customHeight="1" x14ac:dyDescent="0.15">
      <c r="A21" s="38" t="str">
        <f t="shared" si="7"/>
        <v/>
      </c>
      <c r="B21" s="38" t="str">
        <f t="shared" si="8"/>
        <v/>
      </c>
      <c r="C21" s="42"/>
      <c r="D21" s="43"/>
      <c r="E21" s="43"/>
      <c r="F21" s="43"/>
      <c r="G21" s="44"/>
      <c r="H21" s="44"/>
      <c r="I21" s="44"/>
      <c r="J21" s="44"/>
      <c r="K21" s="44"/>
      <c r="L21" s="45"/>
      <c r="M21" s="44"/>
      <c r="N21" s="45"/>
      <c r="O21" s="46"/>
      <c r="P21" s="45"/>
      <c r="Q21" s="38" t="str">
        <f>IF(C21="","",YEAR(申込書!$B$3)-YEAR(申込一覧表!C21))</f>
        <v/>
      </c>
      <c r="R21" s="86"/>
      <c r="S21" s="4" t="str">
        <f t="shared" si="9"/>
        <v/>
      </c>
      <c r="T21" s="53">
        <f t="shared" si="10"/>
        <v>0</v>
      </c>
      <c r="U21" s="53">
        <f t="shared" si="11"/>
        <v>0</v>
      </c>
      <c r="V21" s="53">
        <f t="shared" si="0"/>
        <v>0</v>
      </c>
      <c r="W21" s="53">
        <f t="shared" si="12"/>
        <v>0</v>
      </c>
      <c r="X21" s="54" t="str">
        <f>IF(G21="","",IF(O21="",申込書!$AB$6,LEFT(O21,2)&amp;RIGHT(O21,3)))</f>
        <v/>
      </c>
      <c r="Y21" s="54" t="str">
        <f t="shared" si="13"/>
        <v/>
      </c>
      <c r="Z21" s="54" t="str">
        <f t="shared" si="14"/>
        <v/>
      </c>
      <c r="AA21" s="55"/>
      <c r="AH21">
        <v>16</v>
      </c>
      <c r="AI21">
        <f t="shared" si="15"/>
        <v>0</v>
      </c>
      <c r="AJ21" t="str">
        <f t="shared" si="16"/>
        <v/>
      </c>
      <c r="AK21">
        <f t="shared" si="17"/>
        <v>0</v>
      </c>
      <c r="AL21" t="str">
        <f t="shared" si="18"/>
        <v/>
      </c>
      <c r="AM21" t="str">
        <f t="shared" si="19"/>
        <v/>
      </c>
      <c r="AN21" t="str">
        <f t="shared" si="20"/>
        <v/>
      </c>
      <c r="AO21">
        <v>0</v>
      </c>
      <c r="AP21" t="str">
        <f t="shared" si="29"/>
        <v xml:space="preserve"> </v>
      </c>
      <c r="AQ21">
        <v>16</v>
      </c>
      <c r="AR21" t="str">
        <f>IF(G21="","",YEAR(申込書!$B$3)-YEAR(BE21))</f>
        <v/>
      </c>
      <c r="AS21" t="str">
        <f t="shared" si="22"/>
        <v/>
      </c>
      <c r="AT21">
        <f t="shared" si="1"/>
        <v>0</v>
      </c>
      <c r="AU21">
        <f t="shared" si="2"/>
        <v>0</v>
      </c>
      <c r="AV21">
        <f t="shared" si="3"/>
        <v>0</v>
      </c>
      <c r="AW21" s="32" t="str">
        <f t="shared" si="4"/>
        <v/>
      </c>
      <c r="AX21" s="32" t="str">
        <f t="shared" si="23"/>
        <v/>
      </c>
      <c r="AY21" s="32" t="str">
        <f t="shared" si="24"/>
        <v/>
      </c>
      <c r="AZ21" s="32" t="str">
        <f t="shared" si="25"/>
        <v/>
      </c>
      <c r="BA21" s="32" t="str">
        <f t="shared" si="26"/>
        <v/>
      </c>
      <c r="BB21" s="32" t="str">
        <f t="shared" si="27"/>
        <v/>
      </c>
      <c r="BC21" s="32" t="str">
        <f t="shared" si="5"/>
        <v>999:99.99</v>
      </c>
      <c r="BD21" s="32" t="str">
        <f t="shared" si="6"/>
        <v>999:99.99</v>
      </c>
      <c r="BE21" s="65" t="str">
        <f t="shared" si="28"/>
        <v>1980/1/1</v>
      </c>
    </row>
    <row r="22" spans="1:57" ht="24.75" customHeight="1" x14ac:dyDescent="0.15">
      <c r="A22" s="38" t="str">
        <f t="shared" si="7"/>
        <v/>
      </c>
      <c r="B22" s="38" t="str">
        <f t="shared" si="8"/>
        <v/>
      </c>
      <c r="C22" s="42"/>
      <c r="D22" s="43"/>
      <c r="E22" s="43"/>
      <c r="F22" s="43"/>
      <c r="G22" s="44"/>
      <c r="H22" s="44"/>
      <c r="I22" s="44"/>
      <c r="J22" s="44"/>
      <c r="K22" s="44"/>
      <c r="L22" s="45"/>
      <c r="M22" s="44"/>
      <c r="N22" s="45"/>
      <c r="O22" s="46"/>
      <c r="P22" s="45"/>
      <c r="Q22" s="38" t="str">
        <f>IF(C22="","",YEAR(申込書!$B$3)-YEAR(申込一覧表!C22))</f>
        <v/>
      </c>
      <c r="R22" s="86"/>
      <c r="S22" s="4" t="str">
        <f t="shared" si="9"/>
        <v/>
      </c>
      <c r="T22" s="53">
        <f t="shared" si="10"/>
        <v>0</v>
      </c>
      <c r="U22" s="53">
        <f t="shared" si="11"/>
        <v>0</v>
      </c>
      <c r="V22" s="53">
        <f t="shared" si="0"/>
        <v>0</v>
      </c>
      <c r="W22" s="53">
        <f t="shared" si="12"/>
        <v>0</v>
      </c>
      <c r="X22" s="54" t="str">
        <f>IF(G22="","",IF(O22="",申込書!$AB$6,LEFT(O22,2)&amp;RIGHT(O22,3)))</f>
        <v/>
      </c>
      <c r="Y22" s="54" t="str">
        <f t="shared" si="13"/>
        <v/>
      </c>
      <c r="Z22" s="54" t="str">
        <f t="shared" si="14"/>
        <v/>
      </c>
      <c r="AA22" s="55"/>
      <c r="AH22">
        <v>17</v>
      </c>
      <c r="AI22">
        <f t="shared" si="15"/>
        <v>0</v>
      </c>
      <c r="AJ22" t="str">
        <f t="shared" si="16"/>
        <v/>
      </c>
      <c r="AK22">
        <f t="shared" si="17"/>
        <v>0</v>
      </c>
      <c r="AL22" t="str">
        <f t="shared" si="18"/>
        <v/>
      </c>
      <c r="AM22" t="str">
        <f t="shared" si="19"/>
        <v/>
      </c>
      <c r="AN22" t="str">
        <f t="shared" si="20"/>
        <v/>
      </c>
      <c r="AO22">
        <v>0</v>
      </c>
      <c r="AP22" t="str">
        <f t="shared" si="29"/>
        <v xml:space="preserve"> </v>
      </c>
      <c r="AQ22">
        <v>17</v>
      </c>
      <c r="AR22" t="str">
        <f>IF(G22="","",YEAR(申込書!$B$3)-YEAR(BE22))</f>
        <v/>
      </c>
      <c r="AS22" t="str">
        <f t="shared" si="22"/>
        <v/>
      </c>
      <c r="AT22">
        <f t="shared" si="1"/>
        <v>0</v>
      </c>
      <c r="AU22">
        <f t="shared" si="2"/>
        <v>0</v>
      </c>
      <c r="AV22">
        <f t="shared" si="3"/>
        <v>0</v>
      </c>
      <c r="AW22" s="32" t="str">
        <f t="shared" si="4"/>
        <v/>
      </c>
      <c r="AX22" s="32" t="str">
        <f t="shared" si="23"/>
        <v/>
      </c>
      <c r="AY22" s="32" t="str">
        <f t="shared" si="24"/>
        <v/>
      </c>
      <c r="AZ22" s="32" t="str">
        <f t="shared" si="25"/>
        <v/>
      </c>
      <c r="BA22" s="32" t="str">
        <f t="shared" si="26"/>
        <v/>
      </c>
      <c r="BB22" s="32" t="str">
        <f t="shared" si="27"/>
        <v/>
      </c>
      <c r="BC22" s="32" t="str">
        <f t="shared" si="5"/>
        <v>999:99.99</v>
      </c>
      <c r="BD22" s="32" t="str">
        <f t="shared" si="6"/>
        <v>999:99.99</v>
      </c>
      <c r="BE22" s="65" t="str">
        <f t="shared" si="28"/>
        <v>1980/1/1</v>
      </c>
    </row>
    <row r="23" spans="1:57" ht="24.75" customHeight="1" x14ac:dyDescent="0.15">
      <c r="A23" s="38" t="str">
        <f t="shared" si="7"/>
        <v/>
      </c>
      <c r="B23" s="38" t="str">
        <f t="shared" si="8"/>
        <v/>
      </c>
      <c r="C23" s="42"/>
      <c r="D23" s="43"/>
      <c r="E23" s="43"/>
      <c r="F23" s="43"/>
      <c r="G23" s="44"/>
      <c r="H23" s="44"/>
      <c r="I23" s="44"/>
      <c r="J23" s="44"/>
      <c r="K23" s="44"/>
      <c r="L23" s="45"/>
      <c r="M23" s="44"/>
      <c r="N23" s="45"/>
      <c r="O23" s="46"/>
      <c r="P23" s="45"/>
      <c r="Q23" s="38" t="str">
        <f>IF(C23="","",YEAR(申込書!$B$3)-YEAR(申込一覧表!C23))</f>
        <v/>
      </c>
      <c r="R23" s="86"/>
      <c r="S23" s="4" t="str">
        <f t="shared" si="9"/>
        <v/>
      </c>
      <c r="T23" s="53">
        <f t="shared" si="10"/>
        <v>0</v>
      </c>
      <c r="U23" s="53">
        <f t="shared" si="11"/>
        <v>0</v>
      </c>
      <c r="V23" s="53">
        <f t="shared" si="0"/>
        <v>0</v>
      </c>
      <c r="W23" s="53">
        <f t="shared" si="12"/>
        <v>0</v>
      </c>
      <c r="X23" s="54" t="str">
        <f>IF(G23="","",IF(O23="",申込書!$AB$6,LEFT(O23,2)&amp;RIGHT(O23,3)))</f>
        <v/>
      </c>
      <c r="Y23" s="54" t="str">
        <f t="shared" si="13"/>
        <v/>
      </c>
      <c r="Z23" s="54" t="str">
        <f t="shared" si="14"/>
        <v/>
      </c>
      <c r="AA23" s="55"/>
      <c r="AH23">
        <v>18</v>
      </c>
      <c r="AI23">
        <f t="shared" si="15"/>
        <v>0</v>
      </c>
      <c r="AJ23" t="str">
        <f t="shared" si="16"/>
        <v/>
      </c>
      <c r="AK23">
        <f t="shared" si="17"/>
        <v>0</v>
      </c>
      <c r="AL23" t="str">
        <f t="shared" si="18"/>
        <v/>
      </c>
      <c r="AM23" t="str">
        <f t="shared" si="19"/>
        <v/>
      </c>
      <c r="AN23" t="str">
        <f t="shared" si="20"/>
        <v/>
      </c>
      <c r="AO23">
        <v>0</v>
      </c>
      <c r="AP23" t="str">
        <f t="shared" si="29"/>
        <v xml:space="preserve"> </v>
      </c>
      <c r="AQ23">
        <v>18</v>
      </c>
      <c r="AR23" t="str">
        <f>IF(G23="","",YEAR(申込書!$B$3)-YEAR(BE23))</f>
        <v/>
      </c>
      <c r="AS23" t="str">
        <f t="shared" si="22"/>
        <v/>
      </c>
      <c r="AT23">
        <f t="shared" si="1"/>
        <v>0</v>
      </c>
      <c r="AU23">
        <f t="shared" si="2"/>
        <v>0</v>
      </c>
      <c r="AV23">
        <f t="shared" si="3"/>
        <v>0</v>
      </c>
      <c r="AW23" s="32" t="str">
        <f t="shared" si="4"/>
        <v/>
      </c>
      <c r="AX23" s="32" t="str">
        <f t="shared" si="23"/>
        <v/>
      </c>
      <c r="AY23" s="32" t="str">
        <f t="shared" si="24"/>
        <v/>
      </c>
      <c r="AZ23" s="32" t="str">
        <f t="shared" si="25"/>
        <v/>
      </c>
      <c r="BA23" s="32" t="str">
        <f t="shared" si="26"/>
        <v/>
      </c>
      <c r="BB23" s="32" t="str">
        <f t="shared" si="27"/>
        <v/>
      </c>
      <c r="BC23" s="32" t="str">
        <f t="shared" si="5"/>
        <v>999:99.99</v>
      </c>
      <c r="BD23" s="32" t="str">
        <f t="shared" si="6"/>
        <v>999:99.99</v>
      </c>
      <c r="BE23" s="65" t="str">
        <f t="shared" si="28"/>
        <v>1980/1/1</v>
      </c>
    </row>
    <row r="24" spans="1:57" ht="24.75" customHeight="1" x14ac:dyDescent="0.15">
      <c r="A24" s="38" t="str">
        <f t="shared" si="7"/>
        <v/>
      </c>
      <c r="B24" s="38" t="str">
        <f t="shared" si="8"/>
        <v/>
      </c>
      <c r="C24" s="42"/>
      <c r="D24" s="43"/>
      <c r="E24" s="43"/>
      <c r="F24" s="43"/>
      <c r="G24" s="44"/>
      <c r="H24" s="44"/>
      <c r="I24" s="44"/>
      <c r="J24" s="44"/>
      <c r="K24" s="44"/>
      <c r="L24" s="45"/>
      <c r="M24" s="44"/>
      <c r="N24" s="45"/>
      <c r="O24" s="46"/>
      <c r="P24" s="45"/>
      <c r="Q24" s="38" t="str">
        <f>IF(C24="","",YEAR(申込書!$B$3)-YEAR(申込一覧表!C24))</f>
        <v/>
      </c>
      <c r="R24" s="86"/>
      <c r="S24" s="4" t="str">
        <f t="shared" si="9"/>
        <v/>
      </c>
      <c r="T24" s="53">
        <f t="shared" si="10"/>
        <v>0</v>
      </c>
      <c r="U24" s="53">
        <f t="shared" si="11"/>
        <v>0</v>
      </c>
      <c r="V24" s="53">
        <f t="shared" si="0"/>
        <v>0</v>
      </c>
      <c r="W24" s="53">
        <f t="shared" si="12"/>
        <v>0</v>
      </c>
      <c r="X24" s="54" t="str">
        <f>IF(G24="","",IF(O24="",申込書!$AB$6,LEFT(O24,2)&amp;RIGHT(O24,3)))</f>
        <v/>
      </c>
      <c r="Y24" s="54" t="str">
        <f t="shared" si="13"/>
        <v/>
      </c>
      <c r="Z24" s="54" t="str">
        <f t="shared" si="14"/>
        <v/>
      </c>
      <c r="AA24" s="55"/>
      <c r="AH24">
        <v>19</v>
      </c>
      <c r="AI24">
        <f t="shared" si="15"/>
        <v>0</v>
      </c>
      <c r="AJ24" t="str">
        <f t="shared" si="16"/>
        <v/>
      </c>
      <c r="AK24">
        <f t="shared" si="17"/>
        <v>0</v>
      </c>
      <c r="AL24" t="str">
        <f t="shared" si="18"/>
        <v/>
      </c>
      <c r="AM24" t="str">
        <f t="shared" si="19"/>
        <v/>
      </c>
      <c r="AN24" t="str">
        <f t="shared" si="20"/>
        <v/>
      </c>
      <c r="AO24">
        <v>0</v>
      </c>
      <c r="AP24" t="str">
        <f t="shared" si="29"/>
        <v xml:space="preserve"> </v>
      </c>
      <c r="AQ24">
        <v>19</v>
      </c>
      <c r="AR24" t="str">
        <f>IF(G24="","",YEAR(申込書!$B$3)-YEAR(BE24))</f>
        <v/>
      </c>
      <c r="AS24" t="str">
        <f t="shared" si="22"/>
        <v/>
      </c>
      <c r="AT24">
        <f t="shared" si="1"/>
        <v>0</v>
      </c>
      <c r="AU24">
        <f t="shared" si="2"/>
        <v>0</v>
      </c>
      <c r="AV24">
        <f t="shared" si="3"/>
        <v>0</v>
      </c>
      <c r="AW24" s="32" t="str">
        <f t="shared" si="4"/>
        <v/>
      </c>
      <c r="AX24" s="32" t="str">
        <f t="shared" si="23"/>
        <v/>
      </c>
      <c r="AY24" s="32" t="str">
        <f t="shared" si="24"/>
        <v/>
      </c>
      <c r="AZ24" s="32" t="str">
        <f t="shared" si="25"/>
        <v/>
      </c>
      <c r="BA24" s="32" t="str">
        <f t="shared" si="26"/>
        <v/>
      </c>
      <c r="BB24" s="32" t="str">
        <f t="shared" si="27"/>
        <v/>
      </c>
      <c r="BC24" s="32" t="str">
        <f t="shared" si="5"/>
        <v>999:99.99</v>
      </c>
      <c r="BD24" s="32" t="str">
        <f t="shared" si="6"/>
        <v>999:99.99</v>
      </c>
      <c r="BE24" s="65" t="str">
        <f t="shared" si="28"/>
        <v>1980/1/1</v>
      </c>
    </row>
    <row r="25" spans="1:57" ht="24.75" customHeight="1" x14ac:dyDescent="0.15">
      <c r="A25" s="38" t="str">
        <f t="shared" si="7"/>
        <v/>
      </c>
      <c r="B25" s="38" t="str">
        <f t="shared" si="8"/>
        <v/>
      </c>
      <c r="C25" s="42"/>
      <c r="D25" s="43"/>
      <c r="E25" s="43"/>
      <c r="F25" s="43"/>
      <c r="G25" s="44"/>
      <c r="H25" s="44"/>
      <c r="I25" s="44"/>
      <c r="J25" s="44"/>
      <c r="K25" s="44"/>
      <c r="L25" s="45"/>
      <c r="M25" s="44"/>
      <c r="N25" s="45"/>
      <c r="O25" s="46"/>
      <c r="P25" s="45"/>
      <c r="Q25" s="38" t="str">
        <f>IF(C25="","",YEAR(申込書!$B$3)-YEAR(申込一覧表!C25))</f>
        <v/>
      </c>
      <c r="R25" s="86"/>
      <c r="S25" s="4" t="str">
        <f t="shared" si="9"/>
        <v/>
      </c>
      <c r="T25" s="53">
        <f t="shared" si="10"/>
        <v>0</v>
      </c>
      <c r="U25" s="53">
        <f t="shared" si="11"/>
        <v>0</v>
      </c>
      <c r="V25" s="53">
        <f t="shared" si="0"/>
        <v>0</v>
      </c>
      <c r="W25" s="53">
        <f t="shared" si="12"/>
        <v>0</v>
      </c>
      <c r="X25" s="54" t="str">
        <f>IF(G25="","",IF(O25="",申込書!$AB$6,LEFT(O25,2)&amp;RIGHT(O25,3)))</f>
        <v/>
      </c>
      <c r="Y25" s="54" t="str">
        <f t="shared" si="13"/>
        <v/>
      </c>
      <c r="Z25" s="54" t="str">
        <f t="shared" si="14"/>
        <v/>
      </c>
      <c r="AA25" s="55"/>
      <c r="AH25">
        <v>20</v>
      </c>
      <c r="AI25">
        <f t="shared" si="15"/>
        <v>0</v>
      </c>
      <c r="AJ25" t="str">
        <f t="shared" si="16"/>
        <v/>
      </c>
      <c r="AK25">
        <f t="shared" si="17"/>
        <v>0</v>
      </c>
      <c r="AL25" t="str">
        <f t="shared" si="18"/>
        <v/>
      </c>
      <c r="AM25" t="str">
        <f t="shared" si="19"/>
        <v/>
      </c>
      <c r="AN25" t="str">
        <f t="shared" si="20"/>
        <v/>
      </c>
      <c r="AO25">
        <v>0</v>
      </c>
      <c r="AP25" t="str">
        <f t="shared" si="29"/>
        <v xml:space="preserve"> </v>
      </c>
      <c r="AQ25">
        <v>20</v>
      </c>
      <c r="AR25" t="str">
        <f>IF(G25="","",YEAR(申込書!$B$3)-YEAR(BE25))</f>
        <v/>
      </c>
      <c r="AS25" t="str">
        <f t="shared" si="22"/>
        <v/>
      </c>
      <c r="AT25">
        <f t="shared" si="1"/>
        <v>0</v>
      </c>
      <c r="AU25">
        <f t="shared" si="2"/>
        <v>0</v>
      </c>
      <c r="AV25">
        <f t="shared" si="3"/>
        <v>0</v>
      </c>
      <c r="AW25" s="32" t="str">
        <f t="shared" si="4"/>
        <v/>
      </c>
      <c r="AX25" s="32" t="str">
        <f t="shared" si="23"/>
        <v/>
      </c>
      <c r="AY25" s="32" t="str">
        <f t="shared" si="24"/>
        <v/>
      </c>
      <c r="AZ25" s="32" t="str">
        <f t="shared" si="25"/>
        <v/>
      </c>
      <c r="BA25" s="32" t="str">
        <f t="shared" si="26"/>
        <v/>
      </c>
      <c r="BB25" s="32" t="str">
        <f t="shared" si="27"/>
        <v/>
      </c>
      <c r="BC25" s="32" t="str">
        <f t="shared" si="5"/>
        <v>999:99.99</v>
      </c>
      <c r="BD25" s="32" t="str">
        <f t="shared" si="6"/>
        <v>999:99.99</v>
      </c>
      <c r="BE25" s="65" t="str">
        <f t="shared" si="28"/>
        <v>1980/1/1</v>
      </c>
    </row>
    <row r="26" spans="1:57" ht="24.75" customHeight="1" x14ac:dyDescent="0.15">
      <c r="A26" s="38" t="str">
        <f t="shared" si="7"/>
        <v/>
      </c>
      <c r="B26" s="38" t="str">
        <f t="shared" si="8"/>
        <v/>
      </c>
      <c r="C26" s="42"/>
      <c r="D26" s="43"/>
      <c r="E26" s="43"/>
      <c r="F26" s="43"/>
      <c r="G26" s="44"/>
      <c r="H26" s="44"/>
      <c r="I26" s="44"/>
      <c r="J26" s="44"/>
      <c r="K26" s="44"/>
      <c r="L26" s="45"/>
      <c r="M26" s="44"/>
      <c r="N26" s="45"/>
      <c r="O26" s="46"/>
      <c r="P26" s="45"/>
      <c r="Q26" s="38" t="str">
        <f>IF(C26="","",YEAR(申込書!$B$3)-YEAR(申込一覧表!C26))</f>
        <v/>
      </c>
      <c r="R26" s="86"/>
      <c r="S26" s="4" t="str">
        <f t="shared" si="9"/>
        <v/>
      </c>
      <c r="T26" s="53">
        <f t="shared" si="10"/>
        <v>0</v>
      </c>
      <c r="U26" s="53">
        <f t="shared" si="11"/>
        <v>0</v>
      </c>
      <c r="V26" s="53">
        <f t="shared" si="0"/>
        <v>0</v>
      </c>
      <c r="W26" s="53">
        <f t="shared" si="12"/>
        <v>0</v>
      </c>
      <c r="X26" s="54" t="str">
        <f>IF(G26="","",IF(O26="",申込書!$AB$6,LEFT(O26,2)&amp;RIGHT(O26,3)))</f>
        <v/>
      </c>
      <c r="Y26" s="54" t="str">
        <f t="shared" si="13"/>
        <v/>
      </c>
      <c r="Z26" s="54" t="str">
        <f t="shared" si="14"/>
        <v/>
      </c>
      <c r="AA26" s="55"/>
      <c r="AH26">
        <v>21</v>
      </c>
      <c r="AI26">
        <f t="shared" si="15"/>
        <v>0</v>
      </c>
      <c r="AJ26" t="str">
        <f t="shared" si="16"/>
        <v/>
      </c>
      <c r="AK26">
        <f t="shared" si="17"/>
        <v>0</v>
      </c>
      <c r="AL26" t="str">
        <f t="shared" si="18"/>
        <v/>
      </c>
      <c r="AM26" t="str">
        <f t="shared" si="19"/>
        <v/>
      </c>
      <c r="AN26" t="str">
        <f t="shared" si="20"/>
        <v/>
      </c>
      <c r="AO26">
        <v>0</v>
      </c>
      <c r="AP26" t="str">
        <f t="shared" si="29"/>
        <v xml:space="preserve"> </v>
      </c>
      <c r="AQ26">
        <v>21</v>
      </c>
      <c r="AR26" t="str">
        <f>IF(G26="","",YEAR(申込書!$B$3)-YEAR(BE26))</f>
        <v/>
      </c>
      <c r="AS26" t="str">
        <f t="shared" si="22"/>
        <v/>
      </c>
      <c r="AT26">
        <f t="shared" si="1"/>
        <v>0</v>
      </c>
      <c r="AU26">
        <f t="shared" si="2"/>
        <v>0</v>
      </c>
      <c r="AV26">
        <f t="shared" si="3"/>
        <v>0</v>
      </c>
      <c r="AW26" s="32" t="str">
        <f t="shared" si="4"/>
        <v/>
      </c>
      <c r="AX26" s="32" t="str">
        <f t="shared" si="23"/>
        <v/>
      </c>
      <c r="AY26" s="32" t="str">
        <f t="shared" si="24"/>
        <v/>
      </c>
      <c r="AZ26" s="32" t="str">
        <f t="shared" si="25"/>
        <v/>
      </c>
      <c r="BA26" s="32" t="str">
        <f t="shared" si="26"/>
        <v/>
      </c>
      <c r="BB26" s="32" t="str">
        <f t="shared" si="27"/>
        <v/>
      </c>
      <c r="BC26" s="32" t="str">
        <f t="shared" si="5"/>
        <v>999:99.99</v>
      </c>
      <c r="BD26" s="32" t="str">
        <f t="shared" si="6"/>
        <v>999:99.99</v>
      </c>
      <c r="BE26" s="65" t="str">
        <f t="shared" si="28"/>
        <v>1980/1/1</v>
      </c>
    </row>
    <row r="27" spans="1:57" ht="24.75" customHeight="1" x14ac:dyDescent="0.15">
      <c r="A27" s="38" t="str">
        <f t="shared" si="7"/>
        <v/>
      </c>
      <c r="B27" s="38" t="str">
        <f t="shared" si="8"/>
        <v/>
      </c>
      <c r="C27" s="42"/>
      <c r="D27" s="43"/>
      <c r="E27" s="43"/>
      <c r="F27" s="43"/>
      <c r="G27" s="44"/>
      <c r="H27" s="44"/>
      <c r="I27" s="44"/>
      <c r="J27" s="44"/>
      <c r="K27" s="44"/>
      <c r="L27" s="45"/>
      <c r="M27" s="44"/>
      <c r="N27" s="45"/>
      <c r="O27" s="46"/>
      <c r="P27" s="45"/>
      <c r="Q27" s="38" t="str">
        <f>IF(C27="","",YEAR(申込書!$B$3)-YEAR(申込一覧表!C27))</f>
        <v/>
      </c>
      <c r="R27" s="86"/>
      <c r="S27" s="4" t="str">
        <f t="shared" si="9"/>
        <v/>
      </c>
      <c r="T27" s="53">
        <f t="shared" si="10"/>
        <v>0</v>
      </c>
      <c r="U27" s="53">
        <f t="shared" si="11"/>
        <v>0</v>
      </c>
      <c r="V27" s="53">
        <f t="shared" si="0"/>
        <v>0</v>
      </c>
      <c r="W27" s="53">
        <f t="shared" si="12"/>
        <v>0</v>
      </c>
      <c r="X27" s="54" t="str">
        <f>IF(G27="","",IF(O27="",申込書!$AB$6,LEFT(O27,2)&amp;RIGHT(O27,3)))</f>
        <v/>
      </c>
      <c r="Y27" s="54" t="str">
        <f t="shared" si="13"/>
        <v/>
      </c>
      <c r="Z27" s="54" t="str">
        <f t="shared" si="14"/>
        <v/>
      </c>
      <c r="AA27" s="55"/>
      <c r="AH27">
        <v>22</v>
      </c>
      <c r="AI27">
        <f t="shared" si="15"/>
        <v>0</v>
      </c>
      <c r="AJ27" t="str">
        <f t="shared" si="16"/>
        <v/>
      </c>
      <c r="AK27">
        <f t="shared" si="17"/>
        <v>0</v>
      </c>
      <c r="AL27" t="str">
        <f t="shared" si="18"/>
        <v/>
      </c>
      <c r="AM27" t="str">
        <f t="shared" si="19"/>
        <v/>
      </c>
      <c r="AN27" t="str">
        <f t="shared" si="20"/>
        <v/>
      </c>
      <c r="AO27">
        <v>0</v>
      </c>
      <c r="AP27" t="str">
        <f t="shared" si="29"/>
        <v xml:space="preserve"> </v>
      </c>
      <c r="AQ27">
        <v>22</v>
      </c>
      <c r="AR27" t="str">
        <f>IF(G27="","",YEAR(申込書!$B$3)-YEAR(BE27))</f>
        <v/>
      </c>
      <c r="AS27" t="str">
        <f t="shared" si="22"/>
        <v/>
      </c>
      <c r="AT27">
        <f t="shared" si="1"/>
        <v>0</v>
      </c>
      <c r="AU27">
        <f t="shared" si="2"/>
        <v>0</v>
      </c>
      <c r="AV27">
        <f t="shared" si="3"/>
        <v>0</v>
      </c>
      <c r="AW27" s="32" t="str">
        <f t="shared" si="4"/>
        <v/>
      </c>
      <c r="AX27" s="32" t="str">
        <f t="shared" si="23"/>
        <v/>
      </c>
      <c r="AY27" s="32" t="str">
        <f t="shared" si="24"/>
        <v/>
      </c>
      <c r="AZ27" s="32" t="str">
        <f t="shared" si="25"/>
        <v/>
      </c>
      <c r="BA27" s="32" t="str">
        <f t="shared" si="26"/>
        <v/>
      </c>
      <c r="BB27" s="32" t="str">
        <f t="shared" si="27"/>
        <v/>
      </c>
      <c r="BC27" s="32" t="str">
        <f t="shared" si="5"/>
        <v>999:99.99</v>
      </c>
      <c r="BD27" s="32" t="str">
        <f t="shared" si="6"/>
        <v>999:99.99</v>
      </c>
      <c r="BE27" s="65" t="str">
        <f t="shared" si="28"/>
        <v>1980/1/1</v>
      </c>
    </row>
    <row r="28" spans="1:57" ht="24.75" customHeight="1" x14ac:dyDescent="0.15">
      <c r="A28" s="38" t="str">
        <f t="shared" si="7"/>
        <v/>
      </c>
      <c r="B28" s="38" t="str">
        <f t="shared" si="8"/>
        <v/>
      </c>
      <c r="C28" s="42"/>
      <c r="D28" s="43"/>
      <c r="E28" s="43"/>
      <c r="F28" s="43"/>
      <c r="G28" s="44"/>
      <c r="H28" s="44"/>
      <c r="I28" s="44"/>
      <c r="J28" s="44"/>
      <c r="K28" s="44"/>
      <c r="L28" s="45"/>
      <c r="M28" s="44"/>
      <c r="N28" s="45"/>
      <c r="O28" s="46"/>
      <c r="P28" s="45"/>
      <c r="Q28" s="38" t="str">
        <f>IF(C28="","",YEAR(申込書!$B$3)-YEAR(申込一覧表!C28))</f>
        <v/>
      </c>
      <c r="R28" s="86"/>
      <c r="S28" s="4" t="str">
        <f t="shared" si="9"/>
        <v/>
      </c>
      <c r="T28" s="53">
        <f t="shared" si="10"/>
        <v>0</v>
      </c>
      <c r="U28" s="53">
        <f t="shared" si="11"/>
        <v>0</v>
      </c>
      <c r="V28" s="53">
        <f t="shared" si="0"/>
        <v>0</v>
      </c>
      <c r="W28" s="53">
        <f t="shared" si="12"/>
        <v>0</v>
      </c>
      <c r="X28" s="54" t="str">
        <f>IF(G28="","",IF(O28="",申込書!$AB$6,LEFT(O28,2)&amp;RIGHT(O28,3)))</f>
        <v/>
      </c>
      <c r="Y28" s="54" t="str">
        <f t="shared" si="13"/>
        <v/>
      </c>
      <c r="Z28" s="54" t="str">
        <f t="shared" si="14"/>
        <v/>
      </c>
      <c r="AA28" s="55"/>
      <c r="AH28">
        <v>23</v>
      </c>
      <c r="AI28">
        <f t="shared" si="15"/>
        <v>0</v>
      </c>
      <c r="AJ28" t="str">
        <f t="shared" si="16"/>
        <v/>
      </c>
      <c r="AK28">
        <f t="shared" si="17"/>
        <v>0</v>
      </c>
      <c r="AL28" t="str">
        <f t="shared" si="18"/>
        <v/>
      </c>
      <c r="AM28" t="str">
        <f t="shared" si="19"/>
        <v/>
      </c>
      <c r="AN28" t="str">
        <f t="shared" si="20"/>
        <v/>
      </c>
      <c r="AO28">
        <v>0</v>
      </c>
      <c r="AP28" t="str">
        <f t="shared" si="29"/>
        <v xml:space="preserve"> </v>
      </c>
      <c r="AQ28">
        <v>23</v>
      </c>
      <c r="AR28" t="str">
        <f>IF(G28="","",YEAR(申込書!$B$3)-YEAR(BE28))</f>
        <v/>
      </c>
      <c r="AS28" t="str">
        <f t="shared" si="22"/>
        <v/>
      </c>
      <c r="AT28">
        <f t="shared" si="1"/>
        <v>0</v>
      </c>
      <c r="AU28">
        <f t="shared" si="2"/>
        <v>0</v>
      </c>
      <c r="AV28">
        <f t="shared" si="3"/>
        <v>0</v>
      </c>
      <c r="AW28" s="32" t="str">
        <f t="shared" si="4"/>
        <v/>
      </c>
      <c r="AX28" s="32" t="str">
        <f t="shared" si="23"/>
        <v/>
      </c>
      <c r="AY28" s="32" t="str">
        <f t="shared" si="24"/>
        <v/>
      </c>
      <c r="AZ28" s="32" t="str">
        <f t="shared" si="25"/>
        <v/>
      </c>
      <c r="BA28" s="32" t="str">
        <f t="shared" si="26"/>
        <v/>
      </c>
      <c r="BB28" s="32" t="str">
        <f t="shared" si="27"/>
        <v/>
      </c>
      <c r="BC28" s="32" t="str">
        <f t="shared" si="5"/>
        <v>999:99.99</v>
      </c>
      <c r="BD28" s="32" t="str">
        <f t="shared" si="6"/>
        <v>999:99.99</v>
      </c>
      <c r="BE28" s="65" t="str">
        <f t="shared" si="28"/>
        <v>1980/1/1</v>
      </c>
    </row>
    <row r="29" spans="1:57" ht="24.75" customHeight="1" x14ac:dyDescent="0.15">
      <c r="A29" s="38" t="str">
        <f t="shared" si="7"/>
        <v/>
      </c>
      <c r="B29" s="38" t="str">
        <f t="shared" si="8"/>
        <v/>
      </c>
      <c r="C29" s="42"/>
      <c r="D29" s="43"/>
      <c r="E29" s="43"/>
      <c r="F29" s="43"/>
      <c r="G29" s="44"/>
      <c r="H29" s="44"/>
      <c r="I29" s="44"/>
      <c r="J29" s="44"/>
      <c r="K29" s="44"/>
      <c r="L29" s="45"/>
      <c r="M29" s="44"/>
      <c r="N29" s="45"/>
      <c r="O29" s="46"/>
      <c r="P29" s="45"/>
      <c r="Q29" s="38" t="str">
        <f>IF(C29="","",YEAR(申込書!$B$3)-YEAR(申込一覧表!C29))</f>
        <v/>
      </c>
      <c r="R29" s="86"/>
      <c r="S29" s="4" t="str">
        <f t="shared" si="9"/>
        <v/>
      </c>
      <c r="T29" s="53">
        <f t="shared" si="10"/>
        <v>0</v>
      </c>
      <c r="U29" s="53">
        <f t="shared" si="11"/>
        <v>0</v>
      </c>
      <c r="V29" s="53">
        <f t="shared" si="0"/>
        <v>0</v>
      </c>
      <c r="W29" s="53">
        <f t="shared" si="12"/>
        <v>0</v>
      </c>
      <c r="X29" s="54" t="str">
        <f>IF(G29="","",IF(O29="",申込書!$AB$6,LEFT(O29,2)&amp;RIGHT(O29,3)))</f>
        <v/>
      </c>
      <c r="Y29" s="54" t="str">
        <f t="shared" si="13"/>
        <v/>
      </c>
      <c r="Z29" s="54" t="str">
        <f t="shared" si="14"/>
        <v/>
      </c>
      <c r="AA29" s="55"/>
      <c r="AB29" s="25" t="s">
        <v>69</v>
      </c>
      <c r="AC29">
        <v>250</v>
      </c>
      <c r="AH29">
        <v>24</v>
      </c>
      <c r="AI29">
        <f t="shared" si="15"/>
        <v>0</v>
      </c>
      <c r="AJ29" t="str">
        <f t="shared" si="16"/>
        <v/>
      </c>
      <c r="AK29">
        <f t="shared" si="17"/>
        <v>0</v>
      </c>
      <c r="AL29" t="str">
        <f t="shared" si="18"/>
        <v/>
      </c>
      <c r="AM29" t="str">
        <f t="shared" si="19"/>
        <v/>
      </c>
      <c r="AN29" t="str">
        <f t="shared" si="20"/>
        <v/>
      </c>
      <c r="AO29">
        <v>0</v>
      </c>
      <c r="AP29" t="str">
        <f t="shared" si="29"/>
        <v xml:space="preserve"> </v>
      </c>
      <c r="AQ29">
        <v>24</v>
      </c>
      <c r="AR29" t="str">
        <f>IF(G29="","",YEAR(申込書!$B$3)-YEAR(BE29))</f>
        <v/>
      </c>
      <c r="AS29" t="str">
        <f t="shared" si="22"/>
        <v/>
      </c>
      <c r="AT29">
        <f t="shared" si="1"/>
        <v>0</v>
      </c>
      <c r="AU29">
        <f t="shared" si="2"/>
        <v>0</v>
      </c>
      <c r="AV29">
        <f t="shared" si="3"/>
        <v>0</v>
      </c>
      <c r="AW29" s="32" t="str">
        <f t="shared" si="4"/>
        <v/>
      </c>
      <c r="AX29" s="32" t="str">
        <f t="shared" si="23"/>
        <v/>
      </c>
      <c r="AY29" s="32" t="str">
        <f t="shared" si="24"/>
        <v/>
      </c>
      <c r="AZ29" s="32" t="str">
        <f t="shared" si="25"/>
        <v/>
      </c>
      <c r="BA29" s="32" t="str">
        <f t="shared" si="26"/>
        <v/>
      </c>
      <c r="BB29" s="32" t="str">
        <f t="shared" si="27"/>
        <v/>
      </c>
      <c r="BC29" s="32" t="str">
        <f t="shared" si="5"/>
        <v>999:99.99</v>
      </c>
      <c r="BD29" s="32" t="str">
        <f t="shared" si="6"/>
        <v>999:99.99</v>
      </c>
      <c r="BE29" s="65" t="str">
        <f t="shared" si="28"/>
        <v>1980/1/1</v>
      </c>
    </row>
    <row r="30" spans="1:57" ht="24.75" customHeight="1" x14ac:dyDescent="0.15">
      <c r="A30" s="38" t="str">
        <f t="shared" si="7"/>
        <v/>
      </c>
      <c r="B30" s="38" t="str">
        <f t="shared" si="8"/>
        <v/>
      </c>
      <c r="C30" s="42"/>
      <c r="D30" s="43"/>
      <c r="E30" s="43"/>
      <c r="F30" s="43"/>
      <c r="G30" s="44"/>
      <c r="H30" s="44"/>
      <c r="I30" s="44"/>
      <c r="J30" s="44"/>
      <c r="K30" s="44"/>
      <c r="L30" s="45"/>
      <c r="M30" s="44"/>
      <c r="N30" s="45"/>
      <c r="O30" s="46"/>
      <c r="P30" s="45"/>
      <c r="Q30" s="38" t="str">
        <f>IF(C30="","",YEAR(申込書!$B$3)-YEAR(申込一覧表!C30))</f>
        <v/>
      </c>
      <c r="R30" s="86"/>
      <c r="S30" s="4" t="str">
        <f t="shared" si="9"/>
        <v/>
      </c>
      <c r="T30" s="53">
        <f t="shared" si="10"/>
        <v>0</v>
      </c>
      <c r="U30" s="53">
        <f t="shared" si="11"/>
        <v>0</v>
      </c>
      <c r="V30" s="53">
        <f t="shared" si="0"/>
        <v>0</v>
      </c>
      <c r="W30" s="53">
        <f t="shared" si="12"/>
        <v>0</v>
      </c>
      <c r="X30" s="54" t="str">
        <f>IF(G30="","",IF(O30="",申込書!$AB$6,LEFT(O30,2)&amp;RIGHT(O30,3)))</f>
        <v/>
      </c>
      <c r="Y30" s="54" t="str">
        <f t="shared" si="13"/>
        <v/>
      </c>
      <c r="Z30" s="54" t="str">
        <f t="shared" si="14"/>
        <v/>
      </c>
      <c r="AA30" s="55"/>
      <c r="AB30" s="25" t="s">
        <v>70</v>
      </c>
      <c r="AC30">
        <v>250</v>
      </c>
      <c r="AH30">
        <v>25</v>
      </c>
      <c r="AI30">
        <f t="shared" si="15"/>
        <v>0</v>
      </c>
      <c r="AJ30" t="str">
        <f t="shared" si="16"/>
        <v/>
      </c>
      <c r="AK30">
        <f t="shared" si="17"/>
        <v>0</v>
      </c>
      <c r="AL30" t="str">
        <f t="shared" si="18"/>
        <v/>
      </c>
      <c r="AM30" t="str">
        <f t="shared" si="19"/>
        <v/>
      </c>
      <c r="AN30" t="str">
        <f t="shared" si="20"/>
        <v/>
      </c>
      <c r="AO30">
        <v>0</v>
      </c>
      <c r="AP30" t="str">
        <f t="shared" si="29"/>
        <v xml:space="preserve"> </v>
      </c>
      <c r="AQ30">
        <v>25</v>
      </c>
      <c r="AR30" t="str">
        <f>IF(G30="","",YEAR(申込書!$B$3)-YEAR(BE30))</f>
        <v/>
      </c>
      <c r="AS30" t="str">
        <f t="shared" si="22"/>
        <v/>
      </c>
      <c r="AT30">
        <f t="shared" si="1"/>
        <v>0</v>
      </c>
      <c r="AU30">
        <f t="shared" si="2"/>
        <v>0</v>
      </c>
      <c r="AV30">
        <f t="shared" si="3"/>
        <v>0</v>
      </c>
      <c r="AW30" s="32" t="str">
        <f t="shared" si="4"/>
        <v/>
      </c>
      <c r="AX30" s="32" t="str">
        <f t="shared" si="23"/>
        <v/>
      </c>
      <c r="AY30" s="32" t="str">
        <f t="shared" si="24"/>
        <v/>
      </c>
      <c r="AZ30" s="32" t="str">
        <f t="shared" si="25"/>
        <v/>
      </c>
      <c r="BA30" s="32" t="str">
        <f t="shared" si="26"/>
        <v/>
      </c>
      <c r="BB30" s="32" t="str">
        <f t="shared" si="27"/>
        <v/>
      </c>
      <c r="BC30" s="32" t="str">
        <f t="shared" si="5"/>
        <v>999:99.99</v>
      </c>
      <c r="BD30" s="32" t="str">
        <f t="shared" si="6"/>
        <v>999:99.99</v>
      </c>
      <c r="BE30" s="65" t="str">
        <f t="shared" si="28"/>
        <v>1980/1/1</v>
      </c>
    </row>
    <row r="31" spans="1:57" ht="24.75" customHeight="1" x14ac:dyDescent="0.15">
      <c r="A31" s="38" t="str">
        <f t="shared" si="7"/>
        <v/>
      </c>
      <c r="B31" s="38" t="str">
        <f t="shared" si="8"/>
        <v/>
      </c>
      <c r="C31" s="42"/>
      <c r="D31" s="43"/>
      <c r="E31" s="43"/>
      <c r="F31" s="43"/>
      <c r="G31" s="44"/>
      <c r="H31" s="44"/>
      <c r="I31" s="44"/>
      <c r="J31" s="44"/>
      <c r="K31" s="44"/>
      <c r="L31" s="45"/>
      <c r="M31" s="44"/>
      <c r="N31" s="45"/>
      <c r="O31" s="46"/>
      <c r="P31" s="45"/>
      <c r="Q31" s="38" t="str">
        <f>IF(C31="","",YEAR(申込書!$B$3)-YEAR(申込一覧表!C31))</f>
        <v/>
      </c>
      <c r="R31" s="86"/>
      <c r="S31" s="4" t="str">
        <f t="shared" si="9"/>
        <v/>
      </c>
      <c r="T31" s="53">
        <f t="shared" si="10"/>
        <v>0</v>
      </c>
      <c r="U31" s="53">
        <f t="shared" si="11"/>
        <v>0</v>
      </c>
      <c r="V31" s="53">
        <f t="shared" si="0"/>
        <v>0</v>
      </c>
      <c r="W31" s="53">
        <f t="shared" si="12"/>
        <v>0</v>
      </c>
      <c r="X31" s="54" t="str">
        <f>IF(G31="","",IF(O31="",申込書!$AB$6,LEFT(O31,2)&amp;RIGHT(O31,3)))</f>
        <v/>
      </c>
      <c r="Y31" s="54" t="str">
        <f t="shared" si="13"/>
        <v/>
      </c>
      <c r="Z31" s="54" t="str">
        <f t="shared" si="14"/>
        <v/>
      </c>
      <c r="AA31" s="55"/>
      <c r="AB31" s="25" t="s">
        <v>71</v>
      </c>
      <c r="AC31">
        <v>250</v>
      </c>
      <c r="AH31">
        <v>26</v>
      </c>
      <c r="AI31">
        <f t="shared" si="15"/>
        <v>0</v>
      </c>
      <c r="AJ31" t="str">
        <f t="shared" si="16"/>
        <v/>
      </c>
      <c r="AK31">
        <f t="shared" si="17"/>
        <v>0</v>
      </c>
      <c r="AL31" t="str">
        <f t="shared" si="18"/>
        <v/>
      </c>
      <c r="AM31" t="str">
        <f t="shared" si="19"/>
        <v/>
      </c>
      <c r="AN31" t="str">
        <f t="shared" si="20"/>
        <v/>
      </c>
      <c r="AO31">
        <v>0</v>
      </c>
      <c r="AP31" t="str">
        <f t="shared" si="29"/>
        <v xml:space="preserve"> </v>
      </c>
      <c r="AQ31">
        <v>26</v>
      </c>
      <c r="AR31" t="str">
        <f>IF(G31="","",YEAR(申込書!$B$3)-YEAR(BE31))</f>
        <v/>
      </c>
      <c r="AS31" t="str">
        <f t="shared" si="22"/>
        <v/>
      </c>
      <c r="AT31">
        <f t="shared" si="1"/>
        <v>0</v>
      </c>
      <c r="AU31">
        <f t="shared" si="2"/>
        <v>0</v>
      </c>
      <c r="AV31">
        <f t="shared" si="3"/>
        <v>0</v>
      </c>
      <c r="AW31" s="32" t="str">
        <f t="shared" si="4"/>
        <v/>
      </c>
      <c r="AX31" s="32" t="str">
        <f t="shared" si="23"/>
        <v/>
      </c>
      <c r="AY31" s="32" t="str">
        <f t="shared" si="24"/>
        <v/>
      </c>
      <c r="AZ31" s="32" t="str">
        <f t="shared" si="25"/>
        <v/>
      </c>
      <c r="BA31" s="32" t="str">
        <f t="shared" si="26"/>
        <v/>
      </c>
      <c r="BB31" s="32" t="str">
        <f t="shared" si="27"/>
        <v/>
      </c>
      <c r="BC31" s="32" t="str">
        <f t="shared" si="5"/>
        <v>999:99.99</v>
      </c>
      <c r="BD31" s="32" t="str">
        <f t="shared" si="6"/>
        <v>999:99.99</v>
      </c>
      <c r="BE31" s="65" t="str">
        <f t="shared" si="28"/>
        <v>1980/1/1</v>
      </c>
    </row>
    <row r="32" spans="1:57" ht="24.75" customHeight="1" x14ac:dyDescent="0.15">
      <c r="A32" s="38" t="str">
        <f t="shared" si="7"/>
        <v/>
      </c>
      <c r="B32" s="38" t="str">
        <f t="shared" si="8"/>
        <v/>
      </c>
      <c r="C32" s="42"/>
      <c r="D32" s="43"/>
      <c r="E32" s="43"/>
      <c r="F32" s="43"/>
      <c r="G32" s="44"/>
      <c r="H32" s="44"/>
      <c r="I32" s="44"/>
      <c r="J32" s="44"/>
      <c r="K32" s="44"/>
      <c r="L32" s="45"/>
      <c r="M32" s="44"/>
      <c r="N32" s="45"/>
      <c r="O32" s="46"/>
      <c r="P32" s="45"/>
      <c r="Q32" s="38" t="str">
        <f>IF(C32="","",YEAR(申込書!$B$3)-YEAR(申込一覧表!C32))</f>
        <v/>
      </c>
      <c r="R32" s="86"/>
      <c r="S32" s="4" t="str">
        <f t="shared" si="9"/>
        <v/>
      </c>
      <c r="T32" s="53">
        <f t="shared" si="10"/>
        <v>0</v>
      </c>
      <c r="U32" s="53">
        <f t="shared" si="11"/>
        <v>0</v>
      </c>
      <c r="V32" s="53">
        <f t="shared" si="0"/>
        <v>0</v>
      </c>
      <c r="W32" s="53">
        <f t="shared" si="12"/>
        <v>0</v>
      </c>
      <c r="X32" s="54" t="str">
        <f>IF(G32="","",IF(O32="",申込書!$AB$6,LEFT(O32,2)&amp;RIGHT(O32,3)))</f>
        <v/>
      </c>
      <c r="Y32" s="54" t="str">
        <f t="shared" si="13"/>
        <v/>
      </c>
      <c r="Z32" s="54" t="str">
        <f t="shared" si="14"/>
        <v/>
      </c>
      <c r="AA32" s="55"/>
      <c r="AB32" s="25" t="s">
        <v>72</v>
      </c>
      <c r="AC32">
        <v>300</v>
      </c>
      <c r="AH32">
        <v>27</v>
      </c>
      <c r="AI32">
        <f t="shared" si="15"/>
        <v>0</v>
      </c>
      <c r="AJ32" t="str">
        <f t="shared" si="16"/>
        <v/>
      </c>
      <c r="AK32">
        <f t="shared" si="17"/>
        <v>0</v>
      </c>
      <c r="AL32" t="str">
        <f t="shared" si="18"/>
        <v/>
      </c>
      <c r="AM32" t="str">
        <f t="shared" si="19"/>
        <v/>
      </c>
      <c r="AN32" t="str">
        <f t="shared" si="20"/>
        <v/>
      </c>
      <c r="AO32">
        <v>0</v>
      </c>
      <c r="AP32" t="str">
        <f t="shared" si="29"/>
        <v xml:space="preserve"> </v>
      </c>
      <c r="AQ32">
        <v>27</v>
      </c>
      <c r="AR32" t="str">
        <f>IF(G32="","",YEAR(申込書!$B$3)-YEAR(BE32))</f>
        <v/>
      </c>
      <c r="AS32" t="str">
        <f t="shared" si="22"/>
        <v/>
      </c>
      <c r="AT32">
        <f t="shared" si="1"/>
        <v>0</v>
      </c>
      <c r="AU32">
        <f t="shared" si="2"/>
        <v>0</v>
      </c>
      <c r="AV32">
        <f t="shared" si="3"/>
        <v>0</v>
      </c>
      <c r="AW32" s="32" t="str">
        <f t="shared" si="4"/>
        <v/>
      </c>
      <c r="AX32" s="32" t="str">
        <f t="shared" si="23"/>
        <v/>
      </c>
      <c r="AY32" s="32" t="str">
        <f t="shared" si="24"/>
        <v/>
      </c>
      <c r="AZ32" s="32" t="str">
        <f t="shared" si="25"/>
        <v/>
      </c>
      <c r="BA32" s="32" t="str">
        <f t="shared" si="26"/>
        <v/>
      </c>
      <c r="BB32" s="32" t="str">
        <f t="shared" si="27"/>
        <v/>
      </c>
      <c r="BC32" s="32" t="str">
        <f t="shared" si="5"/>
        <v>999:99.99</v>
      </c>
      <c r="BD32" s="32" t="str">
        <f t="shared" si="6"/>
        <v>999:99.99</v>
      </c>
      <c r="BE32" s="65" t="str">
        <f t="shared" si="28"/>
        <v>1980/1/1</v>
      </c>
    </row>
    <row r="33" spans="1:57" ht="24.75" customHeight="1" x14ac:dyDescent="0.15">
      <c r="A33" s="38" t="str">
        <f t="shared" si="7"/>
        <v/>
      </c>
      <c r="B33" s="38" t="str">
        <f t="shared" si="8"/>
        <v/>
      </c>
      <c r="C33" s="42"/>
      <c r="D33" s="43"/>
      <c r="E33" s="43"/>
      <c r="F33" s="43"/>
      <c r="G33" s="44"/>
      <c r="H33" s="44"/>
      <c r="I33" s="44"/>
      <c r="J33" s="44"/>
      <c r="K33" s="44"/>
      <c r="L33" s="45"/>
      <c r="M33" s="44"/>
      <c r="N33" s="45"/>
      <c r="O33" s="46"/>
      <c r="P33" s="45"/>
      <c r="Q33" s="38" t="str">
        <f>IF(C33="","",YEAR(申込書!$B$3)-YEAR(申込一覧表!C33))</f>
        <v/>
      </c>
      <c r="R33" s="86"/>
      <c r="S33" s="4" t="str">
        <f t="shared" si="9"/>
        <v/>
      </c>
      <c r="T33" s="53">
        <f t="shared" si="10"/>
        <v>0</v>
      </c>
      <c r="U33" s="53">
        <f t="shared" si="11"/>
        <v>0</v>
      </c>
      <c r="V33" s="53">
        <f t="shared" si="0"/>
        <v>0</v>
      </c>
      <c r="W33" s="53">
        <f t="shared" si="12"/>
        <v>0</v>
      </c>
      <c r="X33" s="54" t="str">
        <f>IF(G33="","",IF(O33="",申込書!$AB$6,LEFT(O33,2)&amp;RIGHT(O33,3)))</f>
        <v/>
      </c>
      <c r="Y33" s="54" t="str">
        <f t="shared" si="13"/>
        <v/>
      </c>
      <c r="Z33" s="54" t="str">
        <f t="shared" si="14"/>
        <v/>
      </c>
      <c r="AA33" s="55"/>
      <c r="AB33" s="25" t="s">
        <v>73</v>
      </c>
      <c r="AC33">
        <v>310</v>
      </c>
      <c r="AH33">
        <v>28</v>
      </c>
      <c r="AI33">
        <f t="shared" si="15"/>
        <v>0</v>
      </c>
      <c r="AJ33" t="str">
        <f t="shared" si="16"/>
        <v/>
      </c>
      <c r="AK33">
        <f t="shared" si="17"/>
        <v>0</v>
      </c>
      <c r="AL33" t="str">
        <f t="shared" si="18"/>
        <v/>
      </c>
      <c r="AM33" t="str">
        <f t="shared" si="19"/>
        <v/>
      </c>
      <c r="AN33" t="str">
        <f t="shared" si="20"/>
        <v/>
      </c>
      <c r="AO33">
        <v>0</v>
      </c>
      <c r="AP33" t="str">
        <f t="shared" si="29"/>
        <v xml:space="preserve"> </v>
      </c>
      <c r="AQ33">
        <v>28</v>
      </c>
      <c r="AR33" t="str">
        <f>IF(G33="","",YEAR(申込書!$B$3)-YEAR(BE33))</f>
        <v/>
      </c>
      <c r="AS33" t="str">
        <f t="shared" si="22"/>
        <v/>
      </c>
      <c r="AT33">
        <f t="shared" si="1"/>
        <v>0</v>
      </c>
      <c r="AU33">
        <f t="shared" si="2"/>
        <v>0</v>
      </c>
      <c r="AV33">
        <f t="shared" si="3"/>
        <v>0</v>
      </c>
      <c r="AW33" s="32" t="str">
        <f t="shared" si="4"/>
        <v/>
      </c>
      <c r="AX33" s="32" t="str">
        <f t="shared" si="23"/>
        <v/>
      </c>
      <c r="AY33" s="32" t="str">
        <f t="shared" si="24"/>
        <v/>
      </c>
      <c r="AZ33" s="32" t="str">
        <f t="shared" si="25"/>
        <v/>
      </c>
      <c r="BA33" s="32" t="str">
        <f t="shared" si="26"/>
        <v/>
      </c>
      <c r="BB33" s="32" t="str">
        <f t="shared" si="27"/>
        <v/>
      </c>
      <c r="BC33" s="32" t="str">
        <f t="shared" si="5"/>
        <v>999:99.99</v>
      </c>
      <c r="BD33" s="32" t="str">
        <f t="shared" si="6"/>
        <v>999:99.99</v>
      </c>
      <c r="BE33" s="65" t="str">
        <f t="shared" si="28"/>
        <v>1980/1/1</v>
      </c>
    </row>
    <row r="34" spans="1:57" ht="24.75" customHeight="1" x14ac:dyDescent="0.15">
      <c r="A34" s="38" t="str">
        <f t="shared" si="7"/>
        <v/>
      </c>
      <c r="B34" s="38" t="str">
        <f t="shared" si="8"/>
        <v/>
      </c>
      <c r="C34" s="42"/>
      <c r="D34" s="43"/>
      <c r="E34" s="43"/>
      <c r="F34" s="43"/>
      <c r="G34" s="44"/>
      <c r="H34" s="44"/>
      <c r="I34" s="44"/>
      <c r="J34" s="44"/>
      <c r="K34" s="44"/>
      <c r="L34" s="45"/>
      <c r="M34" s="44"/>
      <c r="N34" s="45"/>
      <c r="O34" s="46"/>
      <c r="P34" s="45"/>
      <c r="Q34" s="38" t="str">
        <f>IF(C34="","",YEAR(申込書!$B$3)-YEAR(申込一覧表!C34))</f>
        <v/>
      </c>
      <c r="R34" s="86"/>
      <c r="S34" s="4" t="str">
        <f t="shared" si="9"/>
        <v/>
      </c>
      <c r="T34" s="53">
        <f t="shared" si="10"/>
        <v>0</v>
      </c>
      <c r="U34" s="53">
        <f t="shared" si="11"/>
        <v>0</v>
      </c>
      <c r="V34" s="53">
        <f t="shared" si="0"/>
        <v>0</v>
      </c>
      <c r="W34" s="53">
        <f t="shared" si="12"/>
        <v>0</v>
      </c>
      <c r="X34" s="54" t="str">
        <f>IF(G34="","",IF(O34="",申込書!$AB$6,LEFT(O34,2)&amp;RIGHT(O34,3)))</f>
        <v/>
      </c>
      <c r="Y34" s="54" t="str">
        <f t="shared" si="13"/>
        <v/>
      </c>
      <c r="Z34" s="54" t="str">
        <f t="shared" si="14"/>
        <v/>
      </c>
      <c r="AA34" s="55"/>
      <c r="AB34" s="25" t="s">
        <v>74</v>
      </c>
      <c r="AC34">
        <v>320</v>
      </c>
      <c r="AH34">
        <v>29</v>
      </c>
      <c r="AI34">
        <f t="shared" si="15"/>
        <v>0</v>
      </c>
      <c r="AJ34" t="str">
        <f t="shared" si="16"/>
        <v/>
      </c>
      <c r="AK34">
        <f t="shared" si="17"/>
        <v>0</v>
      </c>
      <c r="AL34" t="str">
        <f t="shared" si="18"/>
        <v/>
      </c>
      <c r="AM34" t="str">
        <f t="shared" si="19"/>
        <v/>
      </c>
      <c r="AN34" t="str">
        <f t="shared" si="20"/>
        <v/>
      </c>
      <c r="AO34">
        <v>0</v>
      </c>
      <c r="AP34" t="str">
        <f t="shared" si="29"/>
        <v xml:space="preserve"> </v>
      </c>
      <c r="AQ34">
        <v>29</v>
      </c>
      <c r="AR34" t="str">
        <f>IF(G34="","",YEAR(申込書!$B$3)-YEAR(BE34))</f>
        <v/>
      </c>
      <c r="AS34" t="str">
        <f t="shared" si="22"/>
        <v/>
      </c>
      <c r="AT34">
        <f t="shared" si="1"/>
        <v>0</v>
      </c>
      <c r="AU34">
        <f t="shared" si="2"/>
        <v>0</v>
      </c>
      <c r="AV34">
        <f t="shared" si="3"/>
        <v>0</v>
      </c>
      <c r="AW34" s="32" t="str">
        <f t="shared" si="4"/>
        <v/>
      </c>
      <c r="AX34" s="32" t="str">
        <f t="shared" si="23"/>
        <v/>
      </c>
      <c r="AY34" s="32" t="str">
        <f t="shared" si="24"/>
        <v/>
      </c>
      <c r="AZ34" s="32" t="str">
        <f t="shared" si="25"/>
        <v/>
      </c>
      <c r="BA34" s="32" t="str">
        <f t="shared" si="26"/>
        <v/>
      </c>
      <c r="BB34" s="32" t="str">
        <f t="shared" si="27"/>
        <v/>
      </c>
      <c r="BC34" s="32" t="str">
        <f t="shared" si="5"/>
        <v>999:99.99</v>
      </c>
      <c r="BD34" s="32" t="str">
        <f t="shared" si="6"/>
        <v>999:99.99</v>
      </c>
      <c r="BE34" s="65" t="str">
        <f t="shared" si="28"/>
        <v>1980/1/1</v>
      </c>
    </row>
    <row r="35" spans="1:57" ht="24.75" customHeight="1" x14ac:dyDescent="0.15">
      <c r="A35" s="38" t="str">
        <f t="shared" si="7"/>
        <v/>
      </c>
      <c r="B35" s="38" t="str">
        <f t="shared" si="8"/>
        <v/>
      </c>
      <c r="C35" s="42"/>
      <c r="D35" s="43"/>
      <c r="E35" s="43"/>
      <c r="F35" s="43"/>
      <c r="G35" s="44"/>
      <c r="H35" s="44"/>
      <c r="I35" s="44"/>
      <c r="J35" s="44"/>
      <c r="K35" s="44"/>
      <c r="L35" s="45"/>
      <c r="M35" s="44"/>
      <c r="N35" s="45"/>
      <c r="O35" s="46"/>
      <c r="P35" s="45"/>
      <c r="Q35" s="38" t="str">
        <f>IF(C35="","",YEAR(申込書!$B$3)-YEAR(申込一覧表!C35))</f>
        <v/>
      </c>
      <c r="R35" s="86"/>
      <c r="S35" s="4" t="str">
        <f t="shared" si="9"/>
        <v/>
      </c>
      <c r="T35" s="53">
        <f t="shared" si="10"/>
        <v>0</v>
      </c>
      <c r="U35" s="53">
        <f t="shared" si="11"/>
        <v>0</v>
      </c>
      <c r="V35" s="53">
        <f t="shared" si="0"/>
        <v>0</v>
      </c>
      <c r="W35" s="53">
        <f t="shared" si="12"/>
        <v>0</v>
      </c>
      <c r="X35" s="54" t="str">
        <f>IF(G35="","",IF(O35="",申込書!$AB$6,LEFT(O35,2)&amp;RIGHT(O35,3)))</f>
        <v/>
      </c>
      <c r="Y35" s="54" t="str">
        <f t="shared" si="13"/>
        <v/>
      </c>
      <c r="Z35" s="54" t="str">
        <f t="shared" si="14"/>
        <v/>
      </c>
      <c r="AA35" s="55"/>
      <c r="AB35" s="25" t="s">
        <v>75</v>
      </c>
      <c r="AC35">
        <v>330</v>
      </c>
      <c r="AH35">
        <v>30</v>
      </c>
      <c r="AI35">
        <f t="shared" si="15"/>
        <v>0</v>
      </c>
      <c r="AJ35" t="str">
        <f t="shared" si="16"/>
        <v/>
      </c>
      <c r="AK35">
        <f t="shared" si="17"/>
        <v>0</v>
      </c>
      <c r="AL35" t="str">
        <f t="shared" si="18"/>
        <v/>
      </c>
      <c r="AM35" t="str">
        <f t="shared" si="19"/>
        <v/>
      </c>
      <c r="AN35" t="str">
        <f t="shared" si="20"/>
        <v/>
      </c>
      <c r="AO35">
        <v>0</v>
      </c>
      <c r="AP35" t="str">
        <f t="shared" si="29"/>
        <v xml:space="preserve"> </v>
      </c>
      <c r="AQ35">
        <v>30</v>
      </c>
      <c r="AR35" t="str">
        <f>IF(G35="","",YEAR(申込書!$B$3)-YEAR(BE35))</f>
        <v/>
      </c>
      <c r="AS35" t="str">
        <f t="shared" si="22"/>
        <v/>
      </c>
      <c r="AT35">
        <f t="shared" si="1"/>
        <v>0</v>
      </c>
      <c r="AU35">
        <f t="shared" si="2"/>
        <v>0</v>
      </c>
      <c r="AV35">
        <f t="shared" si="3"/>
        <v>0</v>
      </c>
      <c r="AW35" s="32" t="str">
        <f t="shared" si="4"/>
        <v/>
      </c>
      <c r="AX35" s="32" t="str">
        <f t="shared" si="23"/>
        <v/>
      </c>
      <c r="AY35" s="32" t="str">
        <f t="shared" si="24"/>
        <v/>
      </c>
      <c r="AZ35" s="32" t="str">
        <f t="shared" si="25"/>
        <v/>
      </c>
      <c r="BA35" s="32" t="str">
        <f t="shared" si="26"/>
        <v/>
      </c>
      <c r="BB35" s="32" t="str">
        <f t="shared" si="27"/>
        <v/>
      </c>
      <c r="BC35" s="32" t="str">
        <f t="shared" si="5"/>
        <v>999:99.99</v>
      </c>
      <c r="BD35" s="32" t="str">
        <f t="shared" si="6"/>
        <v>999:99.99</v>
      </c>
      <c r="BE35" s="65" t="str">
        <f t="shared" si="28"/>
        <v>1980/1/1</v>
      </c>
    </row>
    <row r="36" spans="1:57" ht="24.75" customHeight="1" x14ac:dyDescent="0.15">
      <c r="A36" s="38" t="str">
        <f t="shared" si="7"/>
        <v/>
      </c>
      <c r="B36" s="38" t="str">
        <f t="shared" si="8"/>
        <v/>
      </c>
      <c r="C36" s="42"/>
      <c r="D36" s="43"/>
      <c r="E36" s="43"/>
      <c r="F36" s="43"/>
      <c r="G36" s="44"/>
      <c r="H36" s="44"/>
      <c r="I36" s="44"/>
      <c r="J36" s="44"/>
      <c r="K36" s="44"/>
      <c r="L36" s="45"/>
      <c r="M36" s="44"/>
      <c r="N36" s="45"/>
      <c r="O36" s="46"/>
      <c r="P36" s="45"/>
      <c r="Q36" s="38" t="str">
        <f>IF(C36="","",YEAR(申込書!$B$3)-YEAR(申込一覧表!C36))</f>
        <v/>
      </c>
      <c r="R36" s="86"/>
      <c r="S36" s="4" t="str">
        <f t="shared" si="9"/>
        <v/>
      </c>
      <c r="T36" s="53">
        <f t="shared" si="10"/>
        <v>0</v>
      </c>
      <c r="U36" s="53">
        <f t="shared" si="11"/>
        <v>0</v>
      </c>
      <c r="V36" s="53">
        <f t="shared" si="0"/>
        <v>0</v>
      </c>
      <c r="W36" s="53">
        <f t="shared" si="12"/>
        <v>0</v>
      </c>
      <c r="X36" s="54" t="str">
        <f>IF(G36="","",IF(O36="",申込書!$AB$6,LEFT(O36,2)&amp;RIGHT(O36,3)))</f>
        <v/>
      </c>
      <c r="Y36" s="54" t="str">
        <f t="shared" si="13"/>
        <v/>
      </c>
      <c r="Z36" s="54" t="str">
        <f t="shared" si="14"/>
        <v/>
      </c>
      <c r="AA36" s="55"/>
      <c r="AB36" s="25" t="s">
        <v>76</v>
      </c>
      <c r="AC36">
        <v>345</v>
      </c>
      <c r="AH36">
        <v>31</v>
      </c>
      <c r="AI36">
        <f t="shared" si="15"/>
        <v>0</v>
      </c>
      <c r="AJ36" t="str">
        <f t="shared" si="16"/>
        <v/>
      </c>
      <c r="AK36">
        <f t="shared" si="17"/>
        <v>0</v>
      </c>
      <c r="AL36" t="str">
        <f t="shared" si="18"/>
        <v/>
      </c>
      <c r="AM36" t="str">
        <f t="shared" si="19"/>
        <v/>
      </c>
      <c r="AN36" t="str">
        <f t="shared" si="20"/>
        <v/>
      </c>
      <c r="AO36">
        <v>0</v>
      </c>
      <c r="AP36" t="str">
        <f t="shared" si="29"/>
        <v xml:space="preserve"> </v>
      </c>
      <c r="AQ36">
        <v>31</v>
      </c>
      <c r="AR36" t="str">
        <f>IF(G36="","",YEAR(申込書!$B$3)-YEAR(BE36))</f>
        <v/>
      </c>
      <c r="AS36" t="str">
        <f t="shared" si="22"/>
        <v/>
      </c>
      <c r="AT36">
        <f t="shared" si="1"/>
        <v>0</v>
      </c>
      <c r="AU36">
        <f t="shared" si="2"/>
        <v>0</v>
      </c>
      <c r="AV36">
        <f t="shared" si="3"/>
        <v>0</v>
      </c>
      <c r="AW36" s="32" t="str">
        <f t="shared" si="4"/>
        <v/>
      </c>
      <c r="AX36" s="32" t="str">
        <f t="shared" si="23"/>
        <v/>
      </c>
      <c r="AY36" s="32" t="str">
        <f t="shared" si="24"/>
        <v/>
      </c>
      <c r="AZ36" s="32" t="str">
        <f t="shared" si="25"/>
        <v/>
      </c>
      <c r="BA36" s="32" t="str">
        <f t="shared" si="26"/>
        <v/>
      </c>
      <c r="BB36" s="32" t="str">
        <f t="shared" si="27"/>
        <v/>
      </c>
      <c r="BC36" s="32" t="str">
        <f t="shared" si="5"/>
        <v>999:99.99</v>
      </c>
      <c r="BD36" s="32" t="str">
        <f t="shared" si="6"/>
        <v>999:99.99</v>
      </c>
      <c r="BE36" s="65" t="str">
        <f t="shared" si="28"/>
        <v>1980/1/1</v>
      </c>
    </row>
    <row r="37" spans="1:57" ht="24.75" customHeight="1" x14ac:dyDescent="0.15">
      <c r="A37" s="38" t="str">
        <f t="shared" si="7"/>
        <v/>
      </c>
      <c r="B37" s="38" t="str">
        <f t="shared" si="8"/>
        <v/>
      </c>
      <c r="C37" s="42"/>
      <c r="D37" s="43"/>
      <c r="E37" s="43"/>
      <c r="F37" s="43"/>
      <c r="G37" s="44"/>
      <c r="H37" s="44"/>
      <c r="I37" s="44"/>
      <c r="J37" s="44"/>
      <c r="K37" s="44"/>
      <c r="L37" s="45"/>
      <c r="M37" s="44"/>
      <c r="N37" s="45"/>
      <c r="O37" s="46"/>
      <c r="P37" s="45"/>
      <c r="Q37" s="38" t="str">
        <f>IF(C37="","",YEAR(申込書!$B$3)-YEAR(申込一覧表!C37))</f>
        <v/>
      </c>
      <c r="R37" s="86"/>
      <c r="S37" s="4" t="str">
        <f t="shared" si="9"/>
        <v/>
      </c>
      <c r="T37" s="53">
        <f t="shared" si="10"/>
        <v>0</v>
      </c>
      <c r="U37" s="53">
        <f t="shared" si="11"/>
        <v>0</v>
      </c>
      <c r="V37" s="53">
        <f t="shared" si="0"/>
        <v>0</v>
      </c>
      <c r="W37" s="53">
        <f t="shared" si="12"/>
        <v>0</v>
      </c>
      <c r="X37" s="54" t="str">
        <f>IF(G37="","",IF(O37="",申込書!$AB$6,LEFT(O37,2)&amp;RIGHT(O37,3)))</f>
        <v/>
      </c>
      <c r="Y37" s="54" t="str">
        <f t="shared" si="13"/>
        <v/>
      </c>
      <c r="Z37" s="54" t="str">
        <f t="shared" si="14"/>
        <v/>
      </c>
      <c r="AA37" s="55"/>
      <c r="AB37" s="25" t="s">
        <v>77</v>
      </c>
      <c r="AC37">
        <v>400</v>
      </c>
      <c r="AH37">
        <v>32</v>
      </c>
      <c r="AI37">
        <f t="shared" si="15"/>
        <v>0</v>
      </c>
      <c r="AJ37" t="str">
        <f t="shared" si="16"/>
        <v/>
      </c>
      <c r="AK37">
        <f t="shared" si="17"/>
        <v>0</v>
      </c>
      <c r="AL37" t="str">
        <f t="shared" si="18"/>
        <v/>
      </c>
      <c r="AM37" t="str">
        <f t="shared" si="19"/>
        <v/>
      </c>
      <c r="AN37" t="str">
        <f t="shared" si="20"/>
        <v/>
      </c>
      <c r="AO37">
        <v>0</v>
      </c>
      <c r="AP37" t="str">
        <f t="shared" si="29"/>
        <v xml:space="preserve"> </v>
      </c>
      <c r="AQ37">
        <v>32</v>
      </c>
      <c r="AR37" t="str">
        <f>IF(G37="","",YEAR(申込書!$B$3)-YEAR(BE37))</f>
        <v/>
      </c>
      <c r="AS37" t="str">
        <f t="shared" si="22"/>
        <v/>
      </c>
      <c r="AT37">
        <f t="shared" si="1"/>
        <v>0</v>
      </c>
      <c r="AU37">
        <f t="shared" si="2"/>
        <v>0</v>
      </c>
      <c r="AV37">
        <f t="shared" si="3"/>
        <v>0</v>
      </c>
      <c r="AW37" s="32" t="str">
        <f t="shared" si="4"/>
        <v/>
      </c>
      <c r="AX37" s="32" t="str">
        <f t="shared" si="23"/>
        <v/>
      </c>
      <c r="AY37" s="32" t="str">
        <f t="shared" si="24"/>
        <v/>
      </c>
      <c r="AZ37" s="32" t="str">
        <f t="shared" si="25"/>
        <v/>
      </c>
      <c r="BA37" s="32" t="str">
        <f t="shared" si="26"/>
        <v/>
      </c>
      <c r="BB37" s="32" t="str">
        <f t="shared" si="27"/>
        <v/>
      </c>
      <c r="BC37" s="32" t="str">
        <f t="shared" si="5"/>
        <v>999:99.99</v>
      </c>
      <c r="BD37" s="32" t="str">
        <f t="shared" si="6"/>
        <v>999:99.99</v>
      </c>
      <c r="BE37" s="65" t="str">
        <f t="shared" si="28"/>
        <v>1980/1/1</v>
      </c>
    </row>
    <row r="38" spans="1:57" ht="24.75" customHeight="1" x14ac:dyDescent="0.15">
      <c r="A38" s="38" t="str">
        <f>IF(C38="","",A37+1)</f>
        <v/>
      </c>
      <c r="B38" s="38" t="str">
        <f t="shared" si="8"/>
        <v/>
      </c>
      <c r="C38" s="42"/>
      <c r="D38" s="43"/>
      <c r="E38" s="43"/>
      <c r="F38" s="43"/>
      <c r="G38" s="44"/>
      <c r="H38" s="44"/>
      <c r="I38" s="44"/>
      <c r="J38" s="44"/>
      <c r="K38" s="44"/>
      <c r="L38" s="45"/>
      <c r="M38" s="44"/>
      <c r="N38" s="45"/>
      <c r="O38" s="46"/>
      <c r="P38" s="45"/>
      <c r="Q38" s="38" t="str">
        <f>IF(C38="","",YEAR(申込書!$B$3)-YEAR(申込一覧表!C38))</f>
        <v/>
      </c>
      <c r="R38" s="86"/>
      <c r="S38" s="4" t="str">
        <f t="shared" si="9"/>
        <v/>
      </c>
      <c r="T38" s="53">
        <f t="shared" si="10"/>
        <v>0</v>
      </c>
      <c r="U38" s="53">
        <f t="shared" si="11"/>
        <v>0</v>
      </c>
      <c r="V38" s="53">
        <f t="shared" ref="V38:V55" si="30">SUM(T38:U38)</f>
        <v>0</v>
      </c>
      <c r="W38" s="53">
        <f t="shared" si="12"/>
        <v>0</v>
      </c>
      <c r="X38" s="54" t="str">
        <f>IF(G38="","",IF(O38="",申込書!$AB$6,LEFT(O38,2)&amp;RIGHT(O38,3)))</f>
        <v/>
      </c>
      <c r="Y38" s="54" t="str">
        <f t="shared" si="13"/>
        <v/>
      </c>
      <c r="Z38" s="54" t="str">
        <f t="shared" si="14"/>
        <v/>
      </c>
      <c r="AA38" s="55"/>
      <c r="AB38" s="25" t="s">
        <v>78</v>
      </c>
      <c r="AC38">
        <v>430</v>
      </c>
      <c r="AH38">
        <v>33</v>
      </c>
      <c r="AI38">
        <f t="shared" si="15"/>
        <v>0</v>
      </c>
      <c r="AJ38" t="str">
        <f t="shared" si="16"/>
        <v/>
      </c>
      <c r="AK38">
        <f t="shared" si="17"/>
        <v>0</v>
      </c>
      <c r="AL38" t="str">
        <f t="shared" si="18"/>
        <v/>
      </c>
      <c r="AM38" t="str">
        <f t="shared" si="19"/>
        <v/>
      </c>
      <c r="AN38" t="str">
        <f t="shared" si="20"/>
        <v/>
      </c>
      <c r="AO38">
        <v>0</v>
      </c>
      <c r="AP38" t="str">
        <f t="shared" si="29"/>
        <v xml:space="preserve"> </v>
      </c>
      <c r="AQ38">
        <v>33</v>
      </c>
      <c r="AR38" t="str">
        <f>IF(G38="","",YEAR(申込書!$B$3)-YEAR(BE38))</f>
        <v/>
      </c>
      <c r="AS38" t="str">
        <f t="shared" si="22"/>
        <v/>
      </c>
      <c r="AT38">
        <f t="shared" ref="AT38:AT55" si="31">IF(D38="100歳",1,IF(D38="他チーム",5,0))</f>
        <v>0</v>
      </c>
      <c r="AU38">
        <f t="shared" ref="AU38:AU55" si="32">IF(G38="",0,IF(AND(O38="",P38=""),0,5))</f>
        <v>0</v>
      </c>
      <c r="AV38">
        <f t="shared" ref="AV38:AV55" si="33">IF(F38="",0,IF(F38="ｽﾀｯﾌ",1,0))</f>
        <v>0</v>
      </c>
      <c r="AW38" s="32" t="str">
        <f t="shared" si="4"/>
        <v/>
      </c>
      <c r="AX38" s="32" t="str">
        <f t="shared" si="23"/>
        <v/>
      </c>
      <c r="AY38" s="32" t="str">
        <f t="shared" si="24"/>
        <v/>
      </c>
      <c r="AZ38" s="32" t="str">
        <f t="shared" si="25"/>
        <v/>
      </c>
      <c r="BA38" s="32" t="str">
        <f t="shared" si="26"/>
        <v/>
      </c>
      <c r="BB38" s="32" t="str">
        <f t="shared" si="27"/>
        <v/>
      </c>
      <c r="BC38" s="32" t="str">
        <f t="shared" ref="BC38:BC55" si="34">IF(L38="","999:99.99"," "&amp;LEFT(RIGHT("        "&amp;TEXT(L38,"0.00"),7),2)&amp;":"&amp;RIGHT(TEXT(L38,"0.00"),5))</f>
        <v>999:99.99</v>
      </c>
      <c r="BD38" s="32" t="str">
        <f t="shared" ref="BD38:BD55" si="35">IF(N38="","999:99.99"," "&amp;LEFT(RIGHT("        "&amp;TEXT(N38,"0.00"),7),2)&amp;":"&amp;RIGHT(TEXT(N38,"0.00"),5))</f>
        <v>999:99.99</v>
      </c>
      <c r="BE38" s="65" t="str">
        <f t="shared" si="28"/>
        <v>1980/1/1</v>
      </c>
    </row>
    <row r="39" spans="1:57" ht="24.75" customHeight="1" x14ac:dyDescent="0.15">
      <c r="A39" s="38" t="str">
        <f>IF(C39="","",A38+1)</f>
        <v/>
      </c>
      <c r="B39" s="38" t="str">
        <f t="shared" si="8"/>
        <v/>
      </c>
      <c r="C39" s="42"/>
      <c r="D39" s="43"/>
      <c r="E39" s="43"/>
      <c r="F39" s="43"/>
      <c r="G39" s="44"/>
      <c r="H39" s="44"/>
      <c r="I39" s="44"/>
      <c r="J39" s="44"/>
      <c r="K39" s="44"/>
      <c r="L39" s="45"/>
      <c r="M39" s="44"/>
      <c r="N39" s="45"/>
      <c r="O39" s="46"/>
      <c r="P39" s="45"/>
      <c r="Q39" s="38" t="str">
        <f>IF(C39="","",YEAR(申込書!$B$3)-YEAR(申込一覧表!C39))</f>
        <v/>
      </c>
      <c r="R39" s="86"/>
      <c r="S39" s="4" t="str">
        <f t="shared" si="9"/>
        <v/>
      </c>
      <c r="T39" s="53">
        <f>IF(K39="",0,1)</f>
        <v>0</v>
      </c>
      <c r="U39" s="53">
        <f>IF(M39="",0,1)</f>
        <v>0</v>
      </c>
      <c r="V39" s="53">
        <f t="shared" si="30"/>
        <v>0</v>
      </c>
      <c r="W39" s="53">
        <f>IF(K39="",0,IF(K39=M39,1,0))</f>
        <v>0</v>
      </c>
      <c r="X39" s="54" t="str">
        <f>IF(G39="","",IF(O39="",申込書!$AB$6,LEFT(O39,2)&amp;RIGHT(O39,3)))</f>
        <v/>
      </c>
      <c r="Y39" s="54" t="str">
        <f t="shared" si="13"/>
        <v/>
      </c>
      <c r="Z39" s="54" t="str">
        <f t="shared" si="14"/>
        <v/>
      </c>
      <c r="AA39" s="55"/>
      <c r="AB39" s="25" t="s">
        <v>79</v>
      </c>
      <c r="AC39">
        <v>500</v>
      </c>
      <c r="AH39">
        <v>34</v>
      </c>
      <c r="AI39">
        <f t="shared" si="15"/>
        <v>0</v>
      </c>
      <c r="AJ39" t="str">
        <f t="shared" si="16"/>
        <v/>
      </c>
      <c r="AK39">
        <f>LEN(TRIM(G39))+LEN(TRIM(H39))</f>
        <v>0</v>
      </c>
      <c r="AL39" t="str">
        <f t="shared" si="18"/>
        <v/>
      </c>
      <c r="AM39" t="str">
        <f t="shared" si="19"/>
        <v/>
      </c>
      <c r="AN39" t="str">
        <f t="shared" si="20"/>
        <v/>
      </c>
      <c r="AO39">
        <v>0</v>
      </c>
      <c r="AP39" t="str">
        <f>I39&amp;" "&amp;J39</f>
        <v xml:space="preserve"> </v>
      </c>
      <c r="AQ39">
        <v>34</v>
      </c>
      <c r="AR39" t="str">
        <f>IF(G39="","",YEAR(申込書!$B$3)-YEAR(BE39))</f>
        <v/>
      </c>
      <c r="AS39" t="str">
        <f t="shared" ref="AS39:AS55" si="36">IF(M39="","",VLOOKUP(M39,$AC$6:$AD$31,2,0))</f>
        <v/>
      </c>
      <c r="AT39">
        <f t="shared" si="31"/>
        <v>0</v>
      </c>
      <c r="AU39">
        <f t="shared" si="32"/>
        <v>0</v>
      </c>
      <c r="AV39">
        <f t="shared" si="33"/>
        <v>0</v>
      </c>
      <c r="AW39" s="32" t="str">
        <f t="shared" si="4"/>
        <v/>
      </c>
      <c r="AX39" s="32" t="str">
        <f t="shared" si="23"/>
        <v/>
      </c>
      <c r="AY39" s="32" t="str">
        <f t="shared" si="24"/>
        <v/>
      </c>
      <c r="AZ39" s="32" t="str">
        <f t="shared" si="25"/>
        <v/>
      </c>
      <c r="BA39" s="32" t="str">
        <f t="shared" si="26"/>
        <v/>
      </c>
      <c r="BB39" s="32" t="str">
        <f t="shared" si="27"/>
        <v/>
      </c>
      <c r="BC39" s="32" t="str">
        <f t="shared" si="34"/>
        <v>999:99.99</v>
      </c>
      <c r="BD39" s="32" t="str">
        <f t="shared" si="35"/>
        <v>999:99.99</v>
      </c>
      <c r="BE39" s="65" t="str">
        <f t="shared" si="28"/>
        <v>1980/1/1</v>
      </c>
    </row>
    <row r="40" spans="1:57" ht="24.75" customHeight="1" x14ac:dyDescent="0.15">
      <c r="A40" s="38" t="str">
        <f>IF(C40="","",A39+1)</f>
        <v/>
      </c>
      <c r="B40" s="38" t="str">
        <f t="shared" si="8"/>
        <v/>
      </c>
      <c r="C40" s="42"/>
      <c r="D40" s="43"/>
      <c r="E40" s="43"/>
      <c r="F40" s="43"/>
      <c r="G40" s="44"/>
      <c r="H40" s="44"/>
      <c r="I40" s="44"/>
      <c r="J40" s="44"/>
      <c r="K40" s="44"/>
      <c r="L40" s="45"/>
      <c r="M40" s="44"/>
      <c r="N40" s="45"/>
      <c r="O40" s="46"/>
      <c r="P40" s="45"/>
      <c r="Q40" s="38" t="str">
        <f>IF(C40="","",YEAR(申込書!$B$3)-YEAR(申込一覧表!C40))</f>
        <v/>
      </c>
      <c r="R40" s="86"/>
      <c r="S40" s="4" t="str">
        <f t="shared" si="9"/>
        <v/>
      </c>
      <c r="T40" s="53">
        <f>IF(K40="",0,1)</f>
        <v>0</v>
      </c>
      <c r="U40" s="53">
        <f>IF(M40="",0,1)</f>
        <v>0</v>
      </c>
      <c r="V40" s="53">
        <f t="shared" si="30"/>
        <v>0</v>
      </c>
      <c r="W40" s="53">
        <f>IF(K40="",0,IF(K40=M40,1,0))</f>
        <v>0</v>
      </c>
      <c r="X40" s="54" t="str">
        <f>IF(G40="","",IF(O40="",申込書!$AB$6,LEFT(O40,2)&amp;RIGHT(O40,3)))</f>
        <v/>
      </c>
      <c r="Y40" s="54" t="str">
        <f t="shared" si="13"/>
        <v/>
      </c>
      <c r="Z40" s="54" t="str">
        <f t="shared" si="14"/>
        <v/>
      </c>
      <c r="AA40" s="55"/>
      <c r="AB40" s="25" t="s">
        <v>80</v>
      </c>
      <c r="AC40">
        <v>530</v>
      </c>
      <c r="AH40">
        <v>35</v>
      </c>
      <c r="AI40">
        <f t="shared" si="15"/>
        <v>0</v>
      </c>
      <c r="AJ40" t="str">
        <f t="shared" si="16"/>
        <v/>
      </c>
      <c r="AK40">
        <f>LEN(TRIM(G40))+LEN(TRIM(H40))</f>
        <v>0</v>
      </c>
      <c r="AL40" t="str">
        <f t="shared" si="18"/>
        <v/>
      </c>
      <c r="AM40" t="str">
        <f t="shared" si="19"/>
        <v/>
      </c>
      <c r="AN40" t="str">
        <f t="shared" si="20"/>
        <v/>
      </c>
      <c r="AO40">
        <v>0</v>
      </c>
      <c r="AP40" t="str">
        <f>I40&amp;" "&amp;J40</f>
        <v xml:space="preserve"> </v>
      </c>
      <c r="AQ40">
        <v>35</v>
      </c>
      <c r="AR40" t="str">
        <f>IF(G40="","",YEAR(申込書!$B$3)-YEAR(BE40))</f>
        <v/>
      </c>
      <c r="AS40" t="str">
        <f t="shared" si="36"/>
        <v/>
      </c>
      <c r="AT40">
        <f t="shared" si="31"/>
        <v>0</v>
      </c>
      <c r="AU40">
        <f t="shared" si="32"/>
        <v>0</v>
      </c>
      <c r="AV40">
        <f t="shared" si="33"/>
        <v>0</v>
      </c>
      <c r="AW40" s="32" t="str">
        <f t="shared" si="4"/>
        <v/>
      </c>
      <c r="AX40" s="32" t="str">
        <f t="shared" si="23"/>
        <v/>
      </c>
      <c r="AY40" s="32" t="str">
        <f t="shared" si="24"/>
        <v/>
      </c>
      <c r="AZ40" s="32" t="str">
        <f t="shared" si="25"/>
        <v/>
      </c>
      <c r="BA40" s="32" t="str">
        <f t="shared" si="26"/>
        <v/>
      </c>
      <c r="BB40" s="32" t="str">
        <f t="shared" si="27"/>
        <v/>
      </c>
      <c r="BC40" s="32" t="str">
        <f t="shared" si="34"/>
        <v>999:99.99</v>
      </c>
      <c r="BD40" s="32" t="str">
        <f t="shared" si="35"/>
        <v>999:99.99</v>
      </c>
      <c r="BE40" s="65" t="str">
        <f t="shared" si="28"/>
        <v>1980/1/1</v>
      </c>
    </row>
    <row r="41" spans="1:57" ht="24.75" customHeight="1" x14ac:dyDescent="0.15">
      <c r="A41" s="38" t="str">
        <f t="shared" ref="A41:A54" si="37">IF(C41="","",A40+1)</f>
        <v/>
      </c>
      <c r="B41" s="38" t="str">
        <f t="shared" si="8"/>
        <v/>
      </c>
      <c r="C41" s="42"/>
      <c r="D41" s="43"/>
      <c r="E41" s="43"/>
      <c r="F41" s="43"/>
      <c r="G41" s="44"/>
      <c r="H41" s="44"/>
      <c r="I41" s="44"/>
      <c r="J41" s="44"/>
      <c r="K41" s="44"/>
      <c r="L41" s="45"/>
      <c r="M41" s="44"/>
      <c r="N41" s="45"/>
      <c r="O41" s="46"/>
      <c r="P41" s="45"/>
      <c r="Q41" s="38" t="str">
        <f>IF(C41="","",YEAR(申込書!$B$3)-YEAR(申込一覧表!C41))</f>
        <v/>
      </c>
      <c r="R41" s="86"/>
      <c r="S41" s="4" t="str">
        <f t="shared" si="9"/>
        <v/>
      </c>
      <c r="T41" s="53">
        <f t="shared" ref="T41:T54" si="38">IF(K41="",0,1)</f>
        <v>0</v>
      </c>
      <c r="U41" s="53">
        <f t="shared" ref="U41:U54" si="39">IF(M41="",0,1)</f>
        <v>0</v>
      </c>
      <c r="V41" s="53">
        <f t="shared" si="30"/>
        <v>0</v>
      </c>
      <c r="W41" s="53">
        <f t="shared" ref="W41:W54" si="40">IF(K41="",0,IF(K41=M41,1,0))</f>
        <v>0</v>
      </c>
      <c r="X41" s="54" t="str">
        <f>IF(G41="","",IF(O41="",申込書!$AB$6,LEFT(O41,2)&amp;RIGHT(O41,3)))</f>
        <v/>
      </c>
      <c r="Y41" s="54" t="str">
        <f t="shared" si="13"/>
        <v/>
      </c>
      <c r="Z41" s="54" t="str">
        <f t="shared" si="14"/>
        <v/>
      </c>
      <c r="AA41" s="55"/>
      <c r="AB41" s="25" t="s">
        <v>81</v>
      </c>
      <c r="AC41">
        <v>630</v>
      </c>
      <c r="AH41">
        <v>36</v>
      </c>
      <c r="AI41">
        <f t="shared" si="15"/>
        <v>0</v>
      </c>
      <c r="AJ41" t="str">
        <f t="shared" si="16"/>
        <v/>
      </c>
      <c r="AK41">
        <f t="shared" ref="AK41:AK54" si="41">LEN(TRIM(G41))+LEN(TRIM(H41))</f>
        <v>0</v>
      </c>
      <c r="AL41" t="str">
        <f t="shared" si="18"/>
        <v/>
      </c>
      <c r="AM41" t="str">
        <f t="shared" si="19"/>
        <v/>
      </c>
      <c r="AN41" t="str">
        <f t="shared" si="20"/>
        <v/>
      </c>
      <c r="AO41">
        <v>0</v>
      </c>
      <c r="AP41" t="str">
        <f t="shared" ref="AP41:AP54" si="42">I41&amp;" "&amp;J41</f>
        <v xml:space="preserve"> </v>
      </c>
      <c r="AQ41">
        <v>36</v>
      </c>
      <c r="AR41" t="str">
        <f>IF(G41="","",YEAR(申込書!$B$3)-YEAR(BE41))</f>
        <v/>
      </c>
      <c r="AS41" t="str">
        <f t="shared" si="36"/>
        <v/>
      </c>
      <c r="AT41">
        <f t="shared" si="31"/>
        <v>0</v>
      </c>
      <c r="AU41">
        <f t="shared" si="32"/>
        <v>0</v>
      </c>
      <c r="AV41">
        <f t="shared" si="33"/>
        <v>0</v>
      </c>
      <c r="AW41" s="32" t="str">
        <f t="shared" si="4"/>
        <v/>
      </c>
      <c r="AX41" s="32" t="str">
        <f t="shared" si="23"/>
        <v/>
      </c>
      <c r="AY41" s="32" t="str">
        <f t="shared" si="24"/>
        <v/>
      </c>
      <c r="AZ41" s="32" t="str">
        <f t="shared" si="25"/>
        <v/>
      </c>
      <c r="BA41" s="32" t="str">
        <f t="shared" si="26"/>
        <v/>
      </c>
      <c r="BB41" s="32" t="str">
        <f t="shared" si="27"/>
        <v/>
      </c>
      <c r="BC41" s="32" t="str">
        <f t="shared" si="34"/>
        <v>999:99.99</v>
      </c>
      <c r="BD41" s="32" t="str">
        <f t="shared" si="35"/>
        <v>999:99.99</v>
      </c>
      <c r="BE41" s="65" t="str">
        <f t="shared" si="28"/>
        <v>1980/1/1</v>
      </c>
    </row>
    <row r="42" spans="1:57" ht="24.75" customHeight="1" x14ac:dyDescent="0.15">
      <c r="A42" s="38" t="str">
        <f t="shared" si="37"/>
        <v/>
      </c>
      <c r="B42" s="38" t="str">
        <f t="shared" si="8"/>
        <v/>
      </c>
      <c r="C42" s="42"/>
      <c r="D42" s="43"/>
      <c r="E42" s="43"/>
      <c r="F42" s="43"/>
      <c r="G42" s="44"/>
      <c r="H42" s="44"/>
      <c r="I42" s="44"/>
      <c r="J42" s="44"/>
      <c r="K42" s="44"/>
      <c r="L42" s="45"/>
      <c r="M42" s="44"/>
      <c r="N42" s="45"/>
      <c r="O42" s="46"/>
      <c r="P42" s="45"/>
      <c r="Q42" s="38" t="str">
        <f>IF(C42="","",YEAR(申込書!$B$3)-YEAR(申込一覧表!C42))</f>
        <v/>
      </c>
      <c r="R42" s="86"/>
      <c r="S42" s="4" t="str">
        <f t="shared" si="9"/>
        <v/>
      </c>
      <c r="T42" s="53">
        <f t="shared" si="38"/>
        <v>0</v>
      </c>
      <c r="U42" s="53">
        <f t="shared" si="39"/>
        <v>0</v>
      </c>
      <c r="V42" s="53">
        <f t="shared" si="30"/>
        <v>0</v>
      </c>
      <c r="W42" s="53">
        <f t="shared" si="40"/>
        <v>0</v>
      </c>
      <c r="X42" s="54" t="str">
        <f>IF(G42="","",IF(O42="",申込書!$AB$6,LEFT(O42,2)&amp;RIGHT(O42,3)))</f>
        <v/>
      </c>
      <c r="Y42" s="54" t="str">
        <f t="shared" si="13"/>
        <v/>
      </c>
      <c r="Z42" s="54" t="str">
        <f t="shared" si="14"/>
        <v/>
      </c>
      <c r="AA42" s="55"/>
      <c r="AB42" s="25" t="s">
        <v>82</v>
      </c>
      <c r="AC42">
        <v>730</v>
      </c>
      <c r="AH42">
        <v>37</v>
      </c>
      <c r="AI42">
        <f t="shared" si="15"/>
        <v>0</v>
      </c>
      <c r="AJ42" t="str">
        <f t="shared" si="16"/>
        <v/>
      </c>
      <c r="AK42">
        <f t="shared" si="41"/>
        <v>0</v>
      </c>
      <c r="AL42" t="str">
        <f t="shared" si="18"/>
        <v/>
      </c>
      <c r="AM42" t="str">
        <f t="shared" si="19"/>
        <v/>
      </c>
      <c r="AN42" t="str">
        <f t="shared" si="20"/>
        <v/>
      </c>
      <c r="AO42">
        <v>0</v>
      </c>
      <c r="AP42" t="str">
        <f t="shared" si="42"/>
        <v xml:space="preserve"> </v>
      </c>
      <c r="AQ42">
        <v>37</v>
      </c>
      <c r="AR42" t="str">
        <f>IF(G42="","",YEAR(申込書!$B$3)-YEAR(BE42))</f>
        <v/>
      </c>
      <c r="AS42" t="str">
        <f t="shared" si="36"/>
        <v/>
      </c>
      <c r="AT42">
        <f t="shared" si="31"/>
        <v>0</v>
      </c>
      <c r="AU42">
        <f t="shared" si="32"/>
        <v>0</v>
      </c>
      <c r="AV42">
        <f t="shared" si="33"/>
        <v>0</v>
      </c>
      <c r="AW42" s="32" t="str">
        <f t="shared" si="4"/>
        <v/>
      </c>
      <c r="AX42" s="32" t="str">
        <f t="shared" si="23"/>
        <v/>
      </c>
      <c r="AY42" s="32" t="str">
        <f t="shared" si="24"/>
        <v/>
      </c>
      <c r="AZ42" s="32" t="str">
        <f t="shared" si="25"/>
        <v/>
      </c>
      <c r="BA42" s="32" t="str">
        <f t="shared" si="26"/>
        <v/>
      </c>
      <c r="BB42" s="32" t="str">
        <f t="shared" si="27"/>
        <v/>
      </c>
      <c r="BC42" s="32" t="str">
        <f t="shared" si="34"/>
        <v>999:99.99</v>
      </c>
      <c r="BD42" s="32" t="str">
        <f t="shared" si="35"/>
        <v>999:99.99</v>
      </c>
      <c r="BE42" s="65" t="str">
        <f t="shared" si="28"/>
        <v>1980/1/1</v>
      </c>
    </row>
    <row r="43" spans="1:57" ht="24.75" customHeight="1" x14ac:dyDescent="0.15">
      <c r="A43" s="38" t="str">
        <f t="shared" si="37"/>
        <v/>
      </c>
      <c r="B43" s="38" t="str">
        <f t="shared" si="8"/>
        <v/>
      </c>
      <c r="C43" s="42"/>
      <c r="D43" s="43"/>
      <c r="E43" s="43"/>
      <c r="F43" s="43"/>
      <c r="G43" s="44"/>
      <c r="H43" s="44"/>
      <c r="I43" s="44"/>
      <c r="J43" s="44"/>
      <c r="K43" s="44"/>
      <c r="L43" s="45"/>
      <c r="M43" s="44"/>
      <c r="N43" s="45"/>
      <c r="O43" s="46"/>
      <c r="P43" s="45"/>
      <c r="Q43" s="38" t="str">
        <f>IF(C43="","",YEAR(申込書!$B$3)-YEAR(申込一覧表!C43))</f>
        <v/>
      </c>
      <c r="R43" s="86"/>
      <c r="S43" s="4" t="str">
        <f t="shared" si="9"/>
        <v/>
      </c>
      <c r="T43" s="53">
        <f t="shared" si="38"/>
        <v>0</v>
      </c>
      <c r="U43" s="53">
        <f t="shared" si="39"/>
        <v>0</v>
      </c>
      <c r="V43" s="53">
        <f t="shared" si="30"/>
        <v>0</v>
      </c>
      <c r="W43" s="53">
        <f t="shared" si="40"/>
        <v>0</v>
      </c>
      <c r="X43" s="54" t="str">
        <f>IF(G43="","",IF(O43="",申込書!$AB$6,LEFT(O43,2)&amp;RIGHT(O43,3)))</f>
        <v/>
      </c>
      <c r="Y43" s="54" t="str">
        <f t="shared" si="13"/>
        <v/>
      </c>
      <c r="Z43" s="54" t="str">
        <f t="shared" si="14"/>
        <v/>
      </c>
      <c r="AA43" s="55"/>
      <c r="AB43" s="25" t="s">
        <v>83</v>
      </c>
      <c r="AC43">
        <v>900</v>
      </c>
      <c r="AH43">
        <v>38</v>
      </c>
      <c r="AI43">
        <f t="shared" si="15"/>
        <v>0</v>
      </c>
      <c r="AJ43" t="str">
        <f t="shared" si="16"/>
        <v/>
      </c>
      <c r="AK43">
        <f t="shared" si="41"/>
        <v>0</v>
      </c>
      <c r="AL43" t="str">
        <f t="shared" si="18"/>
        <v/>
      </c>
      <c r="AM43" t="str">
        <f t="shared" si="19"/>
        <v/>
      </c>
      <c r="AN43" t="str">
        <f t="shared" si="20"/>
        <v/>
      </c>
      <c r="AO43">
        <v>0</v>
      </c>
      <c r="AP43" t="str">
        <f t="shared" si="42"/>
        <v xml:space="preserve"> </v>
      </c>
      <c r="AQ43">
        <v>38</v>
      </c>
      <c r="AR43" t="str">
        <f>IF(G43="","",YEAR(申込書!$B$3)-YEAR(BE43))</f>
        <v/>
      </c>
      <c r="AS43" t="str">
        <f t="shared" si="36"/>
        <v/>
      </c>
      <c r="AT43">
        <f t="shared" si="31"/>
        <v>0</v>
      </c>
      <c r="AU43">
        <f t="shared" si="32"/>
        <v>0</v>
      </c>
      <c r="AV43">
        <f t="shared" si="33"/>
        <v>0</v>
      </c>
      <c r="AW43" s="32" t="str">
        <f t="shared" si="4"/>
        <v/>
      </c>
      <c r="AX43" s="32" t="str">
        <f t="shared" si="23"/>
        <v/>
      </c>
      <c r="AY43" s="32" t="str">
        <f t="shared" si="24"/>
        <v/>
      </c>
      <c r="AZ43" s="32" t="str">
        <f t="shared" si="25"/>
        <v/>
      </c>
      <c r="BA43" s="32" t="str">
        <f t="shared" si="26"/>
        <v/>
      </c>
      <c r="BB43" s="32" t="str">
        <f t="shared" si="27"/>
        <v/>
      </c>
      <c r="BC43" s="32" t="str">
        <f t="shared" si="34"/>
        <v>999:99.99</v>
      </c>
      <c r="BD43" s="32" t="str">
        <f t="shared" si="35"/>
        <v>999:99.99</v>
      </c>
      <c r="BE43" s="65" t="str">
        <f t="shared" si="28"/>
        <v>1980/1/1</v>
      </c>
    </row>
    <row r="44" spans="1:57" ht="24.75" customHeight="1" x14ac:dyDescent="0.15">
      <c r="A44" s="38" t="str">
        <f t="shared" si="37"/>
        <v/>
      </c>
      <c r="B44" s="38" t="str">
        <f t="shared" si="8"/>
        <v/>
      </c>
      <c r="C44" s="42"/>
      <c r="D44" s="43"/>
      <c r="E44" s="43"/>
      <c r="F44" s="43"/>
      <c r="G44" s="44"/>
      <c r="H44" s="44"/>
      <c r="I44" s="44"/>
      <c r="J44" s="44"/>
      <c r="K44" s="44"/>
      <c r="L44" s="45"/>
      <c r="M44" s="44"/>
      <c r="N44" s="45"/>
      <c r="O44" s="46"/>
      <c r="P44" s="45"/>
      <c r="Q44" s="38" t="str">
        <f>IF(C44="","",YEAR(申込書!$B$3)-YEAR(申込一覧表!C44))</f>
        <v/>
      </c>
      <c r="R44" s="86"/>
      <c r="S44" s="4" t="str">
        <f t="shared" si="9"/>
        <v/>
      </c>
      <c r="T44" s="53">
        <f t="shared" si="38"/>
        <v>0</v>
      </c>
      <c r="U44" s="53">
        <f t="shared" si="39"/>
        <v>0</v>
      </c>
      <c r="V44" s="53">
        <f t="shared" si="30"/>
        <v>0</v>
      </c>
      <c r="W44" s="53">
        <f t="shared" si="40"/>
        <v>0</v>
      </c>
      <c r="X44" s="54" t="str">
        <f>IF(G44="","",IF(O44="",申込書!$AB$6,LEFT(O44,2)&amp;RIGHT(O44,3)))</f>
        <v/>
      </c>
      <c r="Y44" s="54" t="str">
        <f t="shared" si="13"/>
        <v/>
      </c>
      <c r="Z44" s="54" t="str">
        <f t="shared" si="14"/>
        <v/>
      </c>
      <c r="AA44" s="55"/>
      <c r="AB44" s="25" t="s">
        <v>84</v>
      </c>
      <c r="AC44">
        <v>900</v>
      </c>
      <c r="AH44">
        <v>39</v>
      </c>
      <c r="AI44">
        <f t="shared" si="15"/>
        <v>0</v>
      </c>
      <c r="AJ44" t="str">
        <f t="shared" si="16"/>
        <v/>
      </c>
      <c r="AK44">
        <f t="shared" si="41"/>
        <v>0</v>
      </c>
      <c r="AL44" t="str">
        <f t="shared" si="18"/>
        <v/>
      </c>
      <c r="AM44" t="str">
        <f t="shared" si="19"/>
        <v/>
      </c>
      <c r="AN44" t="str">
        <f t="shared" si="20"/>
        <v/>
      </c>
      <c r="AO44">
        <v>0</v>
      </c>
      <c r="AP44" t="str">
        <f t="shared" si="42"/>
        <v xml:space="preserve"> </v>
      </c>
      <c r="AQ44">
        <v>39</v>
      </c>
      <c r="AR44" t="str">
        <f>IF(G44="","",YEAR(申込書!$B$3)-YEAR(BE44))</f>
        <v/>
      </c>
      <c r="AS44" t="str">
        <f t="shared" si="36"/>
        <v/>
      </c>
      <c r="AT44">
        <f t="shared" si="31"/>
        <v>0</v>
      </c>
      <c r="AU44">
        <f t="shared" si="32"/>
        <v>0</v>
      </c>
      <c r="AV44">
        <f t="shared" si="33"/>
        <v>0</v>
      </c>
      <c r="AW44" s="32" t="str">
        <f t="shared" si="4"/>
        <v/>
      </c>
      <c r="AX44" s="32" t="str">
        <f t="shared" si="23"/>
        <v/>
      </c>
      <c r="AY44" s="32" t="str">
        <f t="shared" si="24"/>
        <v/>
      </c>
      <c r="AZ44" s="32" t="str">
        <f t="shared" si="25"/>
        <v/>
      </c>
      <c r="BA44" s="32" t="str">
        <f t="shared" si="26"/>
        <v/>
      </c>
      <c r="BB44" s="32" t="str">
        <f t="shared" si="27"/>
        <v/>
      </c>
      <c r="BC44" s="32" t="str">
        <f t="shared" si="34"/>
        <v>999:99.99</v>
      </c>
      <c r="BD44" s="32" t="str">
        <f t="shared" si="35"/>
        <v>999:99.99</v>
      </c>
      <c r="BE44" s="65" t="str">
        <f t="shared" si="28"/>
        <v>1980/1/1</v>
      </c>
    </row>
    <row r="45" spans="1:57" ht="24.75" customHeight="1" x14ac:dyDescent="0.15">
      <c r="A45" s="38" t="str">
        <f t="shared" si="37"/>
        <v/>
      </c>
      <c r="B45" s="38" t="str">
        <f t="shared" si="8"/>
        <v/>
      </c>
      <c r="C45" s="42"/>
      <c r="D45" s="43"/>
      <c r="E45" s="43"/>
      <c r="F45" s="43"/>
      <c r="G45" s="44"/>
      <c r="H45" s="44"/>
      <c r="I45" s="44"/>
      <c r="J45" s="44"/>
      <c r="K45" s="44"/>
      <c r="L45" s="45"/>
      <c r="M45" s="44"/>
      <c r="N45" s="45"/>
      <c r="O45" s="46"/>
      <c r="P45" s="45"/>
      <c r="Q45" s="38" t="str">
        <f>IF(C45="","",YEAR(申込書!$B$3)-YEAR(申込一覧表!C45))</f>
        <v/>
      </c>
      <c r="R45" s="86"/>
      <c r="S45" s="4" t="str">
        <f t="shared" si="9"/>
        <v/>
      </c>
      <c r="T45" s="53">
        <f t="shared" si="38"/>
        <v>0</v>
      </c>
      <c r="U45" s="53">
        <f t="shared" si="39"/>
        <v>0</v>
      </c>
      <c r="V45" s="53">
        <f t="shared" si="30"/>
        <v>0</v>
      </c>
      <c r="W45" s="53">
        <f t="shared" si="40"/>
        <v>0</v>
      </c>
      <c r="X45" s="54" t="str">
        <f>IF(G45="","",IF(O45="",申込書!$AB$6,LEFT(O45,2)&amp;RIGHT(O45,3)))</f>
        <v/>
      </c>
      <c r="Y45" s="54" t="str">
        <f t="shared" si="13"/>
        <v/>
      </c>
      <c r="Z45" s="54" t="str">
        <f t="shared" si="14"/>
        <v/>
      </c>
      <c r="AA45" s="55"/>
      <c r="AB45" s="25" t="s">
        <v>85</v>
      </c>
      <c r="AC45">
        <v>330</v>
      </c>
      <c r="AH45">
        <v>40</v>
      </c>
      <c r="AI45">
        <f t="shared" si="15"/>
        <v>0</v>
      </c>
      <c r="AJ45" t="str">
        <f t="shared" si="16"/>
        <v/>
      </c>
      <c r="AK45">
        <f t="shared" si="41"/>
        <v>0</v>
      </c>
      <c r="AL45" t="str">
        <f t="shared" si="18"/>
        <v/>
      </c>
      <c r="AM45" t="str">
        <f t="shared" si="19"/>
        <v/>
      </c>
      <c r="AN45" t="str">
        <f t="shared" si="20"/>
        <v/>
      </c>
      <c r="AO45">
        <v>0</v>
      </c>
      <c r="AP45" t="str">
        <f t="shared" si="42"/>
        <v xml:space="preserve"> </v>
      </c>
      <c r="AQ45">
        <v>40</v>
      </c>
      <c r="AR45" t="str">
        <f>IF(G45="","",YEAR(申込書!$B$3)-YEAR(BE45))</f>
        <v/>
      </c>
      <c r="AS45" t="str">
        <f t="shared" si="36"/>
        <v/>
      </c>
      <c r="AT45">
        <f t="shared" si="31"/>
        <v>0</v>
      </c>
      <c r="AU45">
        <f t="shared" si="32"/>
        <v>0</v>
      </c>
      <c r="AV45">
        <f t="shared" si="33"/>
        <v>0</v>
      </c>
      <c r="AW45" s="32" t="str">
        <f t="shared" si="4"/>
        <v/>
      </c>
      <c r="AX45" s="32" t="str">
        <f t="shared" si="23"/>
        <v/>
      </c>
      <c r="AY45" s="32" t="str">
        <f t="shared" si="24"/>
        <v/>
      </c>
      <c r="AZ45" s="32" t="str">
        <f t="shared" si="25"/>
        <v/>
      </c>
      <c r="BA45" s="32" t="str">
        <f t="shared" si="26"/>
        <v/>
      </c>
      <c r="BB45" s="32" t="str">
        <f t="shared" si="27"/>
        <v/>
      </c>
      <c r="BC45" s="32" t="str">
        <f t="shared" si="34"/>
        <v>999:99.99</v>
      </c>
      <c r="BD45" s="32" t="str">
        <f t="shared" si="35"/>
        <v>999:99.99</v>
      </c>
      <c r="BE45" s="65" t="str">
        <f t="shared" si="28"/>
        <v>1980/1/1</v>
      </c>
    </row>
    <row r="46" spans="1:57" ht="24.75" customHeight="1" x14ac:dyDescent="0.15">
      <c r="A46" s="38" t="str">
        <f t="shared" si="37"/>
        <v/>
      </c>
      <c r="B46" s="38" t="str">
        <f t="shared" si="8"/>
        <v/>
      </c>
      <c r="C46" s="42"/>
      <c r="D46" s="43"/>
      <c r="E46" s="43"/>
      <c r="F46" s="43"/>
      <c r="G46" s="44"/>
      <c r="H46" s="44"/>
      <c r="I46" s="44"/>
      <c r="J46" s="44"/>
      <c r="K46" s="44"/>
      <c r="L46" s="45"/>
      <c r="M46" s="44"/>
      <c r="N46" s="45"/>
      <c r="O46" s="46"/>
      <c r="P46" s="45"/>
      <c r="Q46" s="38" t="str">
        <f>IF(C46="","",YEAR(申込書!$B$3)-YEAR(申込一覧表!C46))</f>
        <v/>
      </c>
      <c r="R46" s="86"/>
      <c r="S46" s="4" t="str">
        <f t="shared" si="9"/>
        <v/>
      </c>
      <c r="T46" s="53">
        <f t="shared" si="38"/>
        <v>0</v>
      </c>
      <c r="U46" s="53">
        <f t="shared" si="39"/>
        <v>0</v>
      </c>
      <c r="V46" s="53">
        <f t="shared" si="30"/>
        <v>0</v>
      </c>
      <c r="W46" s="53">
        <f t="shared" si="40"/>
        <v>0</v>
      </c>
      <c r="X46" s="54" t="str">
        <f>IF(G46="","",IF(O46="",申込書!$AB$6,LEFT(O46,2)&amp;RIGHT(O46,3)))</f>
        <v/>
      </c>
      <c r="Y46" s="54" t="str">
        <f t="shared" si="13"/>
        <v/>
      </c>
      <c r="Z46" s="54" t="str">
        <f t="shared" si="14"/>
        <v/>
      </c>
      <c r="AA46" s="55"/>
      <c r="AB46" s="25" t="s">
        <v>86</v>
      </c>
      <c r="AC46">
        <v>330</v>
      </c>
      <c r="AH46">
        <v>41</v>
      </c>
      <c r="AI46">
        <f t="shared" si="15"/>
        <v>0</v>
      </c>
      <c r="AJ46" t="str">
        <f t="shared" si="16"/>
        <v/>
      </c>
      <c r="AK46">
        <f t="shared" si="41"/>
        <v>0</v>
      </c>
      <c r="AL46" t="str">
        <f t="shared" si="18"/>
        <v/>
      </c>
      <c r="AM46" t="str">
        <f t="shared" si="19"/>
        <v/>
      </c>
      <c r="AN46" t="str">
        <f t="shared" si="20"/>
        <v/>
      </c>
      <c r="AO46">
        <v>0</v>
      </c>
      <c r="AP46" t="str">
        <f t="shared" si="42"/>
        <v xml:space="preserve"> </v>
      </c>
      <c r="AQ46">
        <v>41</v>
      </c>
      <c r="AR46" t="str">
        <f>IF(G46="","",YEAR(申込書!$B$3)-YEAR(BE46))</f>
        <v/>
      </c>
      <c r="AS46" t="str">
        <f t="shared" si="36"/>
        <v/>
      </c>
      <c r="AT46">
        <f t="shared" si="31"/>
        <v>0</v>
      </c>
      <c r="AU46">
        <f t="shared" si="32"/>
        <v>0</v>
      </c>
      <c r="AV46">
        <f t="shared" si="33"/>
        <v>0</v>
      </c>
      <c r="AW46" s="32" t="str">
        <f t="shared" si="4"/>
        <v/>
      </c>
      <c r="AX46" s="32" t="str">
        <f t="shared" si="23"/>
        <v/>
      </c>
      <c r="AY46" s="32" t="str">
        <f t="shared" si="24"/>
        <v/>
      </c>
      <c r="AZ46" s="32" t="str">
        <f t="shared" si="25"/>
        <v/>
      </c>
      <c r="BA46" s="32" t="str">
        <f t="shared" si="26"/>
        <v/>
      </c>
      <c r="BB46" s="32" t="str">
        <f t="shared" si="27"/>
        <v/>
      </c>
      <c r="BC46" s="32" t="str">
        <f t="shared" si="34"/>
        <v>999:99.99</v>
      </c>
      <c r="BD46" s="32" t="str">
        <f t="shared" si="35"/>
        <v>999:99.99</v>
      </c>
      <c r="BE46" s="65" t="str">
        <f t="shared" si="28"/>
        <v>1980/1/1</v>
      </c>
    </row>
    <row r="47" spans="1:57" ht="24.75" customHeight="1" x14ac:dyDescent="0.15">
      <c r="A47" s="38" t="str">
        <f t="shared" si="37"/>
        <v/>
      </c>
      <c r="B47" s="38" t="str">
        <f t="shared" si="8"/>
        <v/>
      </c>
      <c r="C47" s="42"/>
      <c r="D47" s="43"/>
      <c r="E47" s="43"/>
      <c r="F47" s="43"/>
      <c r="G47" s="44"/>
      <c r="H47" s="44"/>
      <c r="I47" s="44"/>
      <c r="J47" s="44"/>
      <c r="K47" s="44"/>
      <c r="L47" s="45"/>
      <c r="M47" s="44"/>
      <c r="N47" s="45"/>
      <c r="O47" s="46"/>
      <c r="P47" s="45"/>
      <c r="Q47" s="38" t="str">
        <f>IF(C47="","",YEAR(申込書!$B$3)-YEAR(申込一覧表!C47))</f>
        <v/>
      </c>
      <c r="R47" s="86"/>
      <c r="S47" s="4" t="str">
        <f t="shared" si="9"/>
        <v/>
      </c>
      <c r="T47" s="53">
        <f t="shared" si="38"/>
        <v>0</v>
      </c>
      <c r="U47" s="53">
        <f t="shared" si="39"/>
        <v>0</v>
      </c>
      <c r="V47" s="53">
        <f t="shared" si="30"/>
        <v>0</v>
      </c>
      <c r="W47" s="53">
        <f t="shared" si="40"/>
        <v>0</v>
      </c>
      <c r="X47" s="54" t="str">
        <f>IF(G47="","",IF(O47="",申込書!$AB$6,LEFT(O47,2)&amp;RIGHT(O47,3)))</f>
        <v/>
      </c>
      <c r="Y47" s="54" t="str">
        <f t="shared" si="13"/>
        <v/>
      </c>
      <c r="Z47" s="54" t="str">
        <f t="shared" si="14"/>
        <v/>
      </c>
      <c r="AA47" s="55"/>
      <c r="AB47" s="25" t="s">
        <v>87</v>
      </c>
      <c r="AC47">
        <v>330</v>
      </c>
      <c r="AH47">
        <v>42</v>
      </c>
      <c r="AI47">
        <f t="shared" si="15"/>
        <v>0</v>
      </c>
      <c r="AJ47" t="str">
        <f t="shared" si="16"/>
        <v/>
      </c>
      <c r="AK47">
        <f t="shared" si="41"/>
        <v>0</v>
      </c>
      <c r="AL47" t="str">
        <f t="shared" si="18"/>
        <v/>
      </c>
      <c r="AM47" t="str">
        <f t="shared" si="19"/>
        <v/>
      </c>
      <c r="AN47" t="str">
        <f t="shared" si="20"/>
        <v/>
      </c>
      <c r="AO47">
        <v>0</v>
      </c>
      <c r="AP47" t="str">
        <f t="shared" si="42"/>
        <v xml:space="preserve"> </v>
      </c>
      <c r="AQ47">
        <v>42</v>
      </c>
      <c r="AR47" t="str">
        <f>IF(G47="","",YEAR(申込書!$B$3)-YEAR(BE47))</f>
        <v/>
      </c>
      <c r="AS47" t="str">
        <f t="shared" si="36"/>
        <v/>
      </c>
      <c r="AT47">
        <f t="shared" si="31"/>
        <v>0</v>
      </c>
      <c r="AU47">
        <f t="shared" si="32"/>
        <v>0</v>
      </c>
      <c r="AV47">
        <f t="shared" si="33"/>
        <v>0</v>
      </c>
      <c r="AW47" s="32" t="str">
        <f t="shared" si="4"/>
        <v/>
      </c>
      <c r="AX47" s="32" t="str">
        <f t="shared" si="23"/>
        <v/>
      </c>
      <c r="AY47" s="32" t="str">
        <f t="shared" si="24"/>
        <v/>
      </c>
      <c r="AZ47" s="32" t="str">
        <f t="shared" si="25"/>
        <v/>
      </c>
      <c r="BA47" s="32" t="str">
        <f t="shared" si="26"/>
        <v/>
      </c>
      <c r="BB47" s="32" t="str">
        <f t="shared" si="27"/>
        <v/>
      </c>
      <c r="BC47" s="32" t="str">
        <f t="shared" si="34"/>
        <v>999:99.99</v>
      </c>
      <c r="BD47" s="32" t="str">
        <f t="shared" si="35"/>
        <v>999:99.99</v>
      </c>
      <c r="BE47" s="65" t="str">
        <f t="shared" si="28"/>
        <v>1980/1/1</v>
      </c>
    </row>
    <row r="48" spans="1:57" ht="24.75" customHeight="1" x14ac:dyDescent="0.15">
      <c r="A48" s="38" t="str">
        <f t="shared" si="37"/>
        <v/>
      </c>
      <c r="B48" s="38" t="str">
        <f t="shared" si="8"/>
        <v/>
      </c>
      <c r="C48" s="42"/>
      <c r="D48" s="43"/>
      <c r="E48" s="43"/>
      <c r="F48" s="43"/>
      <c r="G48" s="44"/>
      <c r="H48" s="44"/>
      <c r="I48" s="44"/>
      <c r="J48" s="44"/>
      <c r="K48" s="44"/>
      <c r="L48" s="45"/>
      <c r="M48" s="44"/>
      <c r="N48" s="45"/>
      <c r="O48" s="46"/>
      <c r="P48" s="45"/>
      <c r="Q48" s="38" t="str">
        <f>IF(C48="","",YEAR(申込書!$B$3)-YEAR(申込一覧表!C48))</f>
        <v/>
      </c>
      <c r="R48" s="86"/>
      <c r="S48" s="4" t="str">
        <f t="shared" si="9"/>
        <v/>
      </c>
      <c r="T48" s="53">
        <f t="shared" si="38"/>
        <v>0</v>
      </c>
      <c r="U48" s="53">
        <f t="shared" si="39"/>
        <v>0</v>
      </c>
      <c r="V48" s="53">
        <f t="shared" si="30"/>
        <v>0</v>
      </c>
      <c r="W48" s="53">
        <f t="shared" si="40"/>
        <v>0</v>
      </c>
      <c r="X48" s="54" t="str">
        <f>IF(G48="","",IF(O48="",申込書!$AB$6,LEFT(O48,2)&amp;RIGHT(O48,3)))</f>
        <v/>
      </c>
      <c r="Y48" s="54" t="str">
        <f t="shared" si="13"/>
        <v/>
      </c>
      <c r="Z48" s="54" t="str">
        <f t="shared" si="14"/>
        <v/>
      </c>
      <c r="AA48" s="55"/>
      <c r="AB48" s="25" t="s">
        <v>88</v>
      </c>
      <c r="AC48">
        <v>335</v>
      </c>
      <c r="AH48">
        <v>43</v>
      </c>
      <c r="AI48">
        <f t="shared" si="15"/>
        <v>0</v>
      </c>
      <c r="AJ48" t="str">
        <f t="shared" si="16"/>
        <v/>
      </c>
      <c r="AK48">
        <f t="shared" si="41"/>
        <v>0</v>
      </c>
      <c r="AL48" t="str">
        <f t="shared" si="18"/>
        <v/>
      </c>
      <c r="AM48" t="str">
        <f t="shared" si="19"/>
        <v/>
      </c>
      <c r="AN48" t="str">
        <f t="shared" si="20"/>
        <v/>
      </c>
      <c r="AO48">
        <v>0</v>
      </c>
      <c r="AP48" t="str">
        <f t="shared" si="42"/>
        <v xml:space="preserve"> </v>
      </c>
      <c r="AQ48">
        <v>43</v>
      </c>
      <c r="AR48" t="str">
        <f>IF(G48="","",YEAR(申込書!$B$3)-YEAR(BE48))</f>
        <v/>
      </c>
      <c r="AS48" t="str">
        <f t="shared" si="36"/>
        <v/>
      </c>
      <c r="AT48">
        <f t="shared" si="31"/>
        <v>0</v>
      </c>
      <c r="AU48">
        <f t="shared" si="32"/>
        <v>0</v>
      </c>
      <c r="AV48">
        <f t="shared" si="33"/>
        <v>0</v>
      </c>
      <c r="AW48" s="32" t="str">
        <f t="shared" si="4"/>
        <v/>
      </c>
      <c r="AX48" s="32" t="str">
        <f t="shared" si="23"/>
        <v/>
      </c>
      <c r="AY48" s="32" t="str">
        <f t="shared" si="24"/>
        <v/>
      </c>
      <c r="AZ48" s="32" t="str">
        <f t="shared" si="25"/>
        <v/>
      </c>
      <c r="BA48" s="32" t="str">
        <f t="shared" si="26"/>
        <v/>
      </c>
      <c r="BB48" s="32" t="str">
        <f t="shared" si="27"/>
        <v/>
      </c>
      <c r="BC48" s="32" t="str">
        <f t="shared" si="34"/>
        <v>999:99.99</v>
      </c>
      <c r="BD48" s="32" t="str">
        <f t="shared" si="35"/>
        <v>999:99.99</v>
      </c>
      <c r="BE48" s="65" t="str">
        <f t="shared" si="28"/>
        <v>1980/1/1</v>
      </c>
    </row>
    <row r="49" spans="1:57" ht="24.75" customHeight="1" x14ac:dyDescent="0.15">
      <c r="A49" s="38" t="str">
        <f t="shared" si="37"/>
        <v/>
      </c>
      <c r="B49" s="38" t="str">
        <f t="shared" si="8"/>
        <v/>
      </c>
      <c r="C49" s="42"/>
      <c r="D49" s="43"/>
      <c r="E49" s="43"/>
      <c r="F49" s="43"/>
      <c r="G49" s="44"/>
      <c r="H49" s="44"/>
      <c r="I49" s="44"/>
      <c r="J49" s="44"/>
      <c r="K49" s="44"/>
      <c r="L49" s="45"/>
      <c r="M49" s="44"/>
      <c r="N49" s="45"/>
      <c r="O49" s="46"/>
      <c r="P49" s="45"/>
      <c r="Q49" s="38" t="str">
        <f>IF(C49="","",YEAR(申込書!$B$3)-YEAR(申込一覧表!C49))</f>
        <v/>
      </c>
      <c r="R49" s="86"/>
      <c r="S49" s="4" t="str">
        <f t="shared" si="9"/>
        <v/>
      </c>
      <c r="T49" s="53">
        <f t="shared" si="38"/>
        <v>0</v>
      </c>
      <c r="U49" s="53">
        <f t="shared" si="39"/>
        <v>0</v>
      </c>
      <c r="V49" s="53">
        <f t="shared" si="30"/>
        <v>0</v>
      </c>
      <c r="W49" s="53">
        <f t="shared" si="40"/>
        <v>0</v>
      </c>
      <c r="X49" s="54" t="str">
        <f>IF(G49="","",IF(O49="",申込書!$AB$6,LEFT(O49,2)&amp;RIGHT(O49,3)))</f>
        <v/>
      </c>
      <c r="Y49" s="54" t="str">
        <f t="shared" si="13"/>
        <v/>
      </c>
      <c r="Z49" s="54" t="str">
        <f t="shared" si="14"/>
        <v/>
      </c>
      <c r="AA49" s="55"/>
      <c r="AB49" s="25" t="s">
        <v>89</v>
      </c>
      <c r="AC49">
        <v>340</v>
      </c>
      <c r="AH49">
        <v>44</v>
      </c>
      <c r="AI49">
        <f t="shared" si="15"/>
        <v>0</v>
      </c>
      <c r="AJ49" t="str">
        <f t="shared" si="16"/>
        <v/>
      </c>
      <c r="AK49">
        <f t="shared" si="41"/>
        <v>0</v>
      </c>
      <c r="AL49" t="str">
        <f t="shared" si="18"/>
        <v/>
      </c>
      <c r="AM49" t="str">
        <f t="shared" si="19"/>
        <v/>
      </c>
      <c r="AN49" t="str">
        <f t="shared" si="20"/>
        <v/>
      </c>
      <c r="AO49">
        <v>0</v>
      </c>
      <c r="AP49" t="str">
        <f t="shared" si="42"/>
        <v xml:space="preserve"> </v>
      </c>
      <c r="AQ49">
        <v>44</v>
      </c>
      <c r="AR49" t="str">
        <f>IF(G49="","",YEAR(申込書!$B$3)-YEAR(BE49))</f>
        <v/>
      </c>
      <c r="AS49" t="str">
        <f t="shared" si="36"/>
        <v/>
      </c>
      <c r="AT49">
        <f t="shared" si="31"/>
        <v>0</v>
      </c>
      <c r="AU49">
        <f t="shared" si="32"/>
        <v>0</v>
      </c>
      <c r="AV49">
        <f t="shared" si="33"/>
        <v>0</v>
      </c>
      <c r="AW49" s="32" t="str">
        <f t="shared" si="4"/>
        <v/>
      </c>
      <c r="AX49" s="32" t="str">
        <f t="shared" si="23"/>
        <v/>
      </c>
      <c r="AY49" s="32" t="str">
        <f t="shared" si="24"/>
        <v/>
      </c>
      <c r="AZ49" s="32" t="str">
        <f t="shared" si="25"/>
        <v/>
      </c>
      <c r="BA49" s="32" t="str">
        <f t="shared" si="26"/>
        <v/>
      </c>
      <c r="BB49" s="32" t="str">
        <f t="shared" si="27"/>
        <v/>
      </c>
      <c r="BC49" s="32" t="str">
        <f t="shared" si="34"/>
        <v>999:99.99</v>
      </c>
      <c r="BD49" s="32" t="str">
        <f t="shared" si="35"/>
        <v>999:99.99</v>
      </c>
      <c r="BE49" s="65" t="str">
        <f t="shared" si="28"/>
        <v>1980/1/1</v>
      </c>
    </row>
    <row r="50" spans="1:57" ht="24.75" customHeight="1" x14ac:dyDescent="0.15">
      <c r="A50" s="38" t="str">
        <f t="shared" si="37"/>
        <v/>
      </c>
      <c r="B50" s="38" t="str">
        <f t="shared" si="8"/>
        <v/>
      </c>
      <c r="C50" s="42"/>
      <c r="D50" s="43"/>
      <c r="E50" s="43"/>
      <c r="F50" s="43"/>
      <c r="G50" s="44"/>
      <c r="H50" s="44"/>
      <c r="I50" s="44"/>
      <c r="J50" s="44"/>
      <c r="K50" s="44"/>
      <c r="L50" s="45"/>
      <c r="M50" s="44"/>
      <c r="N50" s="45"/>
      <c r="O50" s="46"/>
      <c r="P50" s="45"/>
      <c r="Q50" s="38" t="str">
        <f>IF(C50="","",YEAR(申込書!$B$3)-YEAR(申込一覧表!C50))</f>
        <v/>
      </c>
      <c r="R50" s="86"/>
      <c r="S50" s="4" t="str">
        <f t="shared" si="9"/>
        <v/>
      </c>
      <c r="T50" s="53">
        <f t="shared" si="38"/>
        <v>0</v>
      </c>
      <c r="U50" s="53">
        <f t="shared" si="39"/>
        <v>0</v>
      </c>
      <c r="V50" s="53">
        <f t="shared" si="30"/>
        <v>0</v>
      </c>
      <c r="W50" s="53">
        <f t="shared" si="40"/>
        <v>0</v>
      </c>
      <c r="X50" s="54" t="str">
        <f>IF(G50="","",IF(O50="",申込書!$AB$6,LEFT(O50,2)&amp;RIGHT(O50,3)))</f>
        <v/>
      </c>
      <c r="Y50" s="54" t="str">
        <f t="shared" si="13"/>
        <v/>
      </c>
      <c r="Z50" s="54" t="str">
        <f t="shared" si="14"/>
        <v/>
      </c>
      <c r="AA50" s="55"/>
      <c r="AB50" s="25" t="s">
        <v>90</v>
      </c>
      <c r="AC50">
        <v>350</v>
      </c>
      <c r="AH50">
        <v>45</v>
      </c>
      <c r="AI50">
        <f t="shared" si="15"/>
        <v>0</v>
      </c>
      <c r="AJ50" t="str">
        <f t="shared" si="16"/>
        <v/>
      </c>
      <c r="AK50">
        <f t="shared" si="41"/>
        <v>0</v>
      </c>
      <c r="AL50" t="str">
        <f t="shared" si="18"/>
        <v/>
      </c>
      <c r="AM50" t="str">
        <f t="shared" si="19"/>
        <v/>
      </c>
      <c r="AN50" t="str">
        <f t="shared" si="20"/>
        <v/>
      </c>
      <c r="AO50">
        <v>0</v>
      </c>
      <c r="AP50" t="str">
        <f t="shared" si="42"/>
        <v xml:space="preserve"> </v>
      </c>
      <c r="AQ50">
        <v>45</v>
      </c>
      <c r="AR50" t="str">
        <f>IF(G50="","",YEAR(申込書!$B$3)-YEAR(BE50))</f>
        <v/>
      </c>
      <c r="AS50" t="str">
        <f t="shared" si="36"/>
        <v/>
      </c>
      <c r="AT50">
        <f t="shared" si="31"/>
        <v>0</v>
      </c>
      <c r="AU50">
        <f t="shared" si="32"/>
        <v>0</v>
      </c>
      <c r="AV50">
        <f t="shared" si="33"/>
        <v>0</v>
      </c>
      <c r="AW50" s="32" t="str">
        <f t="shared" si="4"/>
        <v/>
      </c>
      <c r="AX50" s="32" t="str">
        <f t="shared" si="23"/>
        <v/>
      </c>
      <c r="AY50" s="32" t="str">
        <f t="shared" si="24"/>
        <v/>
      </c>
      <c r="AZ50" s="32" t="str">
        <f t="shared" si="25"/>
        <v/>
      </c>
      <c r="BA50" s="32" t="str">
        <f t="shared" si="26"/>
        <v/>
      </c>
      <c r="BB50" s="32" t="str">
        <f t="shared" si="27"/>
        <v/>
      </c>
      <c r="BC50" s="32" t="str">
        <f t="shared" si="34"/>
        <v>999:99.99</v>
      </c>
      <c r="BD50" s="32" t="str">
        <f t="shared" si="35"/>
        <v>999:99.99</v>
      </c>
      <c r="BE50" s="65" t="str">
        <f t="shared" si="28"/>
        <v>1980/1/1</v>
      </c>
    </row>
    <row r="51" spans="1:57" ht="24.75" customHeight="1" x14ac:dyDescent="0.15">
      <c r="A51" s="38" t="str">
        <f t="shared" si="37"/>
        <v/>
      </c>
      <c r="B51" s="38" t="str">
        <f t="shared" si="8"/>
        <v/>
      </c>
      <c r="C51" s="42"/>
      <c r="D51" s="43"/>
      <c r="E51" s="43"/>
      <c r="F51" s="43"/>
      <c r="G51" s="44"/>
      <c r="H51" s="44"/>
      <c r="I51" s="44"/>
      <c r="J51" s="44"/>
      <c r="K51" s="44"/>
      <c r="L51" s="45"/>
      <c r="M51" s="44"/>
      <c r="N51" s="45"/>
      <c r="O51" s="46"/>
      <c r="P51" s="45"/>
      <c r="Q51" s="38" t="str">
        <f>IF(C51="","",YEAR(申込書!$B$3)-YEAR(申込一覧表!C51))</f>
        <v/>
      </c>
      <c r="R51" s="86"/>
      <c r="S51" s="4" t="str">
        <f t="shared" si="9"/>
        <v/>
      </c>
      <c r="T51" s="53">
        <f t="shared" si="38"/>
        <v>0</v>
      </c>
      <c r="U51" s="53">
        <f t="shared" si="39"/>
        <v>0</v>
      </c>
      <c r="V51" s="53">
        <f t="shared" si="30"/>
        <v>0</v>
      </c>
      <c r="W51" s="53">
        <f t="shared" si="40"/>
        <v>0</v>
      </c>
      <c r="X51" s="54" t="str">
        <f>IF(G51="","",IF(O51="",申込書!$AB$6,LEFT(O51,2)&amp;RIGHT(O51,3)))</f>
        <v/>
      </c>
      <c r="Y51" s="54" t="str">
        <f t="shared" si="13"/>
        <v/>
      </c>
      <c r="Z51" s="54" t="str">
        <f t="shared" si="14"/>
        <v/>
      </c>
      <c r="AA51" s="55"/>
      <c r="AB51" s="25" t="s">
        <v>91</v>
      </c>
      <c r="AC51">
        <v>400</v>
      </c>
      <c r="AH51">
        <v>46</v>
      </c>
      <c r="AI51">
        <f t="shared" si="15"/>
        <v>0</v>
      </c>
      <c r="AJ51" t="str">
        <f t="shared" si="16"/>
        <v/>
      </c>
      <c r="AK51">
        <f t="shared" si="41"/>
        <v>0</v>
      </c>
      <c r="AL51" t="str">
        <f t="shared" si="18"/>
        <v/>
      </c>
      <c r="AM51" t="str">
        <f t="shared" si="19"/>
        <v/>
      </c>
      <c r="AN51" t="str">
        <f t="shared" si="20"/>
        <v/>
      </c>
      <c r="AO51">
        <v>0</v>
      </c>
      <c r="AP51" t="str">
        <f t="shared" si="42"/>
        <v xml:space="preserve"> </v>
      </c>
      <c r="AQ51">
        <v>46</v>
      </c>
      <c r="AR51" t="str">
        <f>IF(G51="","",YEAR(申込書!$B$3)-YEAR(BE51))</f>
        <v/>
      </c>
      <c r="AS51" t="str">
        <f t="shared" si="36"/>
        <v/>
      </c>
      <c r="AT51">
        <f t="shared" si="31"/>
        <v>0</v>
      </c>
      <c r="AU51">
        <f t="shared" si="32"/>
        <v>0</v>
      </c>
      <c r="AV51">
        <f t="shared" si="33"/>
        <v>0</v>
      </c>
      <c r="AW51" s="32" t="str">
        <f t="shared" si="4"/>
        <v/>
      </c>
      <c r="AX51" s="32" t="str">
        <f t="shared" si="23"/>
        <v/>
      </c>
      <c r="AY51" s="32" t="str">
        <f t="shared" si="24"/>
        <v/>
      </c>
      <c r="AZ51" s="32" t="str">
        <f t="shared" si="25"/>
        <v/>
      </c>
      <c r="BA51" s="32" t="str">
        <f t="shared" si="26"/>
        <v/>
      </c>
      <c r="BB51" s="32" t="str">
        <f t="shared" si="27"/>
        <v/>
      </c>
      <c r="BC51" s="32" t="str">
        <f t="shared" si="34"/>
        <v>999:99.99</v>
      </c>
      <c r="BD51" s="32" t="str">
        <f t="shared" si="35"/>
        <v>999:99.99</v>
      </c>
      <c r="BE51" s="65" t="str">
        <f t="shared" si="28"/>
        <v>1980/1/1</v>
      </c>
    </row>
    <row r="52" spans="1:57" ht="24.75" customHeight="1" x14ac:dyDescent="0.15">
      <c r="A52" s="38" t="str">
        <f t="shared" si="37"/>
        <v/>
      </c>
      <c r="B52" s="38" t="str">
        <f t="shared" si="8"/>
        <v/>
      </c>
      <c r="C52" s="42"/>
      <c r="D52" s="43"/>
      <c r="E52" s="43"/>
      <c r="F52" s="43"/>
      <c r="G52" s="44"/>
      <c r="H52" s="44"/>
      <c r="I52" s="44"/>
      <c r="J52" s="44"/>
      <c r="K52" s="44"/>
      <c r="L52" s="45"/>
      <c r="M52" s="44"/>
      <c r="N52" s="45"/>
      <c r="O52" s="46"/>
      <c r="P52" s="45"/>
      <c r="Q52" s="38" t="str">
        <f>IF(C52="","",YEAR(申込書!$B$3)-YEAR(申込一覧表!C52))</f>
        <v/>
      </c>
      <c r="R52" s="86"/>
      <c r="S52" s="4" t="str">
        <f t="shared" si="9"/>
        <v/>
      </c>
      <c r="T52" s="53">
        <f t="shared" si="38"/>
        <v>0</v>
      </c>
      <c r="U52" s="53">
        <f t="shared" si="39"/>
        <v>0</v>
      </c>
      <c r="V52" s="53">
        <f t="shared" si="30"/>
        <v>0</v>
      </c>
      <c r="W52" s="53">
        <f t="shared" si="40"/>
        <v>0</v>
      </c>
      <c r="X52" s="54" t="str">
        <f>IF(G52="","",IF(O52="",申込書!$AB$6,LEFT(O52,2)&amp;RIGHT(O52,3)))</f>
        <v/>
      </c>
      <c r="Y52" s="54" t="str">
        <f t="shared" si="13"/>
        <v/>
      </c>
      <c r="Z52" s="54" t="str">
        <f t="shared" si="14"/>
        <v/>
      </c>
      <c r="AA52" s="55"/>
      <c r="AB52" s="25" t="s">
        <v>92</v>
      </c>
      <c r="AC52">
        <v>415</v>
      </c>
      <c r="AH52">
        <v>47</v>
      </c>
      <c r="AI52">
        <f t="shared" si="15"/>
        <v>0</v>
      </c>
      <c r="AJ52" t="str">
        <f t="shared" si="16"/>
        <v/>
      </c>
      <c r="AK52">
        <f t="shared" si="41"/>
        <v>0</v>
      </c>
      <c r="AL52" t="str">
        <f t="shared" si="18"/>
        <v/>
      </c>
      <c r="AM52" t="str">
        <f t="shared" si="19"/>
        <v/>
      </c>
      <c r="AN52" t="str">
        <f t="shared" si="20"/>
        <v/>
      </c>
      <c r="AO52">
        <v>0</v>
      </c>
      <c r="AP52" t="str">
        <f t="shared" si="42"/>
        <v xml:space="preserve"> </v>
      </c>
      <c r="AQ52">
        <v>47</v>
      </c>
      <c r="AR52" t="str">
        <f>IF(G52="","",YEAR(申込書!$B$3)-YEAR(BE52))</f>
        <v/>
      </c>
      <c r="AS52" t="str">
        <f t="shared" si="36"/>
        <v/>
      </c>
      <c r="AT52">
        <f t="shared" si="31"/>
        <v>0</v>
      </c>
      <c r="AU52">
        <f t="shared" si="32"/>
        <v>0</v>
      </c>
      <c r="AV52">
        <f t="shared" si="33"/>
        <v>0</v>
      </c>
      <c r="AW52" s="32" t="str">
        <f t="shared" si="4"/>
        <v/>
      </c>
      <c r="AX52" s="32" t="str">
        <f t="shared" si="23"/>
        <v/>
      </c>
      <c r="AY52" s="32" t="str">
        <f t="shared" si="24"/>
        <v/>
      </c>
      <c r="AZ52" s="32" t="str">
        <f t="shared" si="25"/>
        <v/>
      </c>
      <c r="BA52" s="32" t="str">
        <f t="shared" si="26"/>
        <v/>
      </c>
      <c r="BB52" s="32" t="str">
        <f t="shared" si="27"/>
        <v/>
      </c>
      <c r="BC52" s="32" t="str">
        <f t="shared" si="34"/>
        <v>999:99.99</v>
      </c>
      <c r="BD52" s="32" t="str">
        <f t="shared" si="35"/>
        <v>999:99.99</v>
      </c>
      <c r="BE52" s="65" t="str">
        <f t="shared" si="28"/>
        <v>1980/1/1</v>
      </c>
    </row>
    <row r="53" spans="1:57" ht="24.75" customHeight="1" x14ac:dyDescent="0.15">
      <c r="A53" s="38" t="str">
        <f t="shared" si="37"/>
        <v/>
      </c>
      <c r="B53" s="38" t="str">
        <f t="shared" si="8"/>
        <v/>
      </c>
      <c r="C53" s="42"/>
      <c r="D53" s="43"/>
      <c r="E53" s="43"/>
      <c r="F53" s="43"/>
      <c r="G53" s="44"/>
      <c r="H53" s="44"/>
      <c r="I53" s="44"/>
      <c r="J53" s="44"/>
      <c r="K53" s="44"/>
      <c r="L53" s="45"/>
      <c r="M53" s="44"/>
      <c r="N53" s="45"/>
      <c r="O53" s="46"/>
      <c r="P53" s="45"/>
      <c r="Q53" s="38" t="str">
        <f>IF(C53="","",YEAR(申込書!$B$3)-YEAR(申込一覧表!C53))</f>
        <v/>
      </c>
      <c r="R53" s="86"/>
      <c r="S53" s="4" t="str">
        <f t="shared" si="9"/>
        <v/>
      </c>
      <c r="T53" s="53">
        <f t="shared" si="38"/>
        <v>0</v>
      </c>
      <c r="U53" s="53">
        <f t="shared" si="39"/>
        <v>0</v>
      </c>
      <c r="V53" s="53">
        <f t="shared" si="30"/>
        <v>0</v>
      </c>
      <c r="W53" s="53">
        <f t="shared" si="40"/>
        <v>0</v>
      </c>
      <c r="X53" s="54" t="str">
        <f>IF(G53="","",IF(O53="",申込書!$AB$6,LEFT(O53,2)&amp;RIGHT(O53,3)))</f>
        <v/>
      </c>
      <c r="Y53" s="54" t="str">
        <f t="shared" si="13"/>
        <v/>
      </c>
      <c r="Z53" s="54" t="str">
        <f t="shared" si="14"/>
        <v/>
      </c>
      <c r="AA53" s="55"/>
      <c r="AB53" s="25" t="s">
        <v>93</v>
      </c>
      <c r="AC53">
        <v>430</v>
      </c>
      <c r="AH53">
        <v>48</v>
      </c>
      <c r="AI53">
        <f t="shared" si="15"/>
        <v>0</v>
      </c>
      <c r="AJ53" t="str">
        <f t="shared" si="16"/>
        <v/>
      </c>
      <c r="AK53">
        <f t="shared" si="41"/>
        <v>0</v>
      </c>
      <c r="AL53" t="str">
        <f t="shared" si="18"/>
        <v/>
      </c>
      <c r="AM53" t="str">
        <f t="shared" si="19"/>
        <v/>
      </c>
      <c r="AN53" t="str">
        <f t="shared" si="20"/>
        <v/>
      </c>
      <c r="AO53">
        <v>0</v>
      </c>
      <c r="AP53" t="str">
        <f t="shared" si="42"/>
        <v xml:space="preserve"> </v>
      </c>
      <c r="AQ53">
        <v>48</v>
      </c>
      <c r="AR53" t="str">
        <f>IF(G53="","",YEAR(申込書!$B$3)-YEAR(BE53))</f>
        <v/>
      </c>
      <c r="AS53" t="str">
        <f t="shared" si="36"/>
        <v/>
      </c>
      <c r="AT53">
        <f t="shared" si="31"/>
        <v>0</v>
      </c>
      <c r="AU53">
        <f t="shared" si="32"/>
        <v>0</v>
      </c>
      <c r="AV53">
        <f t="shared" si="33"/>
        <v>0</v>
      </c>
      <c r="AW53" s="32" t="str">
        <f t="shared" si="4"/>
        <v/>
      </c>
      <c r="AX53" s="32" t="str">
        <f t="shared" si="23"/>
        <v/>
      </c>
      <c r="AY53" s="32" t="str">
        <f t="shared" si="24"/>
        <v/>
      </c>
      <c r="AZ53" s="32" t="str">
        <f t="shared" si="25"/>
        <v/>
      </c>
      <c r="BA53" s="32" t="str">
        <f t="shared" si="26"/>
        <v/>
      </c>
      <c r="BB53" s="32" t="str">
        <f t="shared" si="27"/>
        <v/>
      </c>
      <c r="BC53" s="32" t="str">
        <f t="shared" si="34"/>
        <v>999:99.99</v>
      </c>
      <c r="BD53" s="32" t="str">
        <f t="shared" si="35"/>
        <v>999:99.99</v>
      </c>
      <c r="BE53" s="65" t="str">
        <f t="shared" si="28"/>
        <v>1980/1/1</v>
      </c>
    </row>
    <row r="54" spans="1:57" ht="24.75" customHeight="1" x14ac:dyDescent="0.15">
      <c r="A54" s="38" t="str">
        <f t="shared" si="37"/>
        <v/>
      </c>
      <c r="B54" s="38" t="str">
        <f t="shared" si="8"/>
        <v/>
      </c>
      <c r="C54" s="42"/>
      <c r="D54" s="43"/>
      <c r="E54" s="43"/>
      <c r="F54" s="43"/>
      <c r="G54" s="44"/>
      <c r="H54" s="44"/>
      <c r="I54" s="44"/>
      <c r="J54" s="44"/>
      <c r="K54" s="44"/>
      <c r="L54" s="45"/>
      <c r="M54" s="44"/>
      <c r="N54" s="45"/>
      <c r="O54" s="46"/>
      <c r="P54" s="45"/>
      <c r="Q54" s="38" t="str">
        <f>IF(C54="","",YEAR(申込書!$B$3)-YEAR(申込一覧表!C54))</f>
        <v/>
      </c>
      <c r="R54" s="86"/>
      <c r="S54" s="4" t="str">
        <f t="shared" si="9"/>
        <v/>
      </c>
      <c r="T54" s="53">
        <f t="shared" si="38"/>
        <v>0</v>
      </c>
      <c r="U54" s="53">
        <f t="shared" si="39"/>
        <v>0</v>
      </c>
      <c r="V54" s="53">
        <f t="shared" si="30"/>
        <v>0</v>
      </c>
      <c r="W54" s="53">
        <f t="shared" si="40"/>
        <v>0</v>
      </c>
      <c r="X54" s="54" t="str">
        <f>IF(G54="","",IF(O54="",申込書!$AB$6,LEFT(O54,2)&amp;RIGHT(O54,3)))</f>
        <v/>
      </c>
      <c r="Y54" s="54" t="str">
        <f t="shared" si="13"/>
        <v/>
      </c>
      <c r="Z54" s="54" t="str">
        <f t="shared" si="14"/>
        <v/>
      </c>
      <c r="AA54" s="55"/>
      <c r="AB54" s="25" t="s">
        <v>94</v>
      </c>
      <c r="AC54">
        <v>500</v>
      </c>
      <c r="AH54">
        <v>49</v>
      </c>
      <c r="AI54">
        <f t="shared" si="15"/>
        <v>0</v>
      </c>
      <c r="AJ54" t="str">
        <f t="shared" si="16"/>
        <v/>
      </c>
      <c r="AK54">
        <f t="shared" si="41"/>
        <v>0</v>
      </c>
      <c r="AL54" t="str">
        <f t="shared" si="18"/>
        <v/>
      </c>
      <c r="AM54" t="str">
        <f t="shared" si="19"/>
        <v/>
      </c>
      <c r="AN54" t="str">
        <f t="shared" si="20"/>
        <v/>
      </c>
      <c r="AO54">
        <v>0</v>
      </c>
      <c r="AP54" t="str">
        <f t="shared" si="42"/>
        <v xml:space="preserve"> </v>
      </c>
      <c r="AQ54">
        <v>49</v>
      </c>
      <c r="AR54" t="str">
        <f>IF(G54="","",YEAR(申込書!$B$3)-YEAR(BE54))</f>
        <v/>
      </c>
      <c r="AS54" t="str">
        <f t="shared" si="36"/>
        <v/>
      </c>
      <c r="AT54">
        <f t="shared" si="31"/>
        <v>0</v>
      </c>
      <c r="AU54">
        <f t="shared" si="32"/>
        <v>0</v>
      </c>
      <c r="AV54">
        <f t="shared" si="33"/>
        <v>0</v>
      </c>
      <c r="AW54" s="32" t="str">
        <f t="shared" si="4"/>
        <v/>
      </c>
      <c r="AX54" s="32" t="str">
        <f t="shared" si="23"/>
        <v/>
      </c>
      <c r="AY54" s="32" t="str">
        <f t="shared" si="24"/>
        <v/>
      </c>
      <c r="AZ54" s="32" t="str">
        <f t="shared" si="25"/>
        <v/>
      </c>
      <c r="BA54" s="32" t="str">
        <f t="shared" si="26"/>
        <v/>
      </c>
      <c r="BB54" s="32" t="str">
        <f t="shared" si="27"/>
        <v/>
      </c>
      <c r="BC54" s="32" t="str">
        <f t="shared" si="34"/>
        <v>999:99.99</v>
      </c>
      <c r="BD54" s="32" t="str">
        <f t="shared" si="35"/>
        <v>999:99.99</v>
      </c>
      <c r="BE54" s="65" t="str">
        <f t="shared" si="28"/>
        <v>1980/1/1</v>
      </c>
    </row>
    <row r="55" spans="1:57" ht="24.75" customHeight="1" x14ac:dyDescent="0.15">
      <c r="A55" s="38" t="str">
        <f t="shared" si="7"/>
        <v/>
      </c>
      <c r="B55" s="38" t="str">
        <f t="shared" si="8"/>
        <v/>
      </c>
      <c r="C55" s="42"/>
      <c r="D55" s="43"/>
      <c r="E55" s="43"/>
      <c r="F55" s="43"/>
      <c r="G55" s="44"/>
      <c r="H55" s="44"/>
      <c r="I55" s="44"/>
      <c r="J55" s="44"/>
      <c r="K55" s="44"/>
      <c r="L55" s="45"/>
      <c r="M55" s="44"/>
      <c r="N55" s="45"/>
      <c r="O55" s="46"/>
      <c r="P55" s="45"/>
      <c r="Q55" s="38" t="str">
        <f>IF(C55="","",YEAR(申込書!$B$3)-YEAR(申込一覧表!C55))</f>
        <v/>
      </c>
      <c r="R55" s="86"/>
      <c r="S55" s="4" t="str">
        <f t="shared" si="9"/>
        <v/>
      </c>
      <c r="T55" s="53">
        <f t="shared" si="10"/>
        <v>0</v>
      </c>
      <c r="U55" s="53">
        <f t="shared" si="11"/>
        <v>0</v>
      </c>
      <c r="V55" s="53">
        <f t="shared" si="30"/>
        <v>0</v>
      </c>
      <c r="W55" s="53">
        <f t="shared" si="12"/>
        <v>0</v>
      </c>
      <c r="X55" s="54" t="str">
        <f>IF(G55="","",IF(O55="",申込書!$AB$6,LEFT(O55,2)&amp;RIGHT(O55,3)))</f>
        <v/>
      </c>
      <c r="Y55" s="54" t="str">
        <f t="shared" si="13"/>
        <v/>
      </c>
      <c r="Z55" s="54" t="str">
        <f t="shared" si="14"/>
        <v/>
      </c>
      <c r="AA55" s="55"/>
      <c r="AB55" s="25" t="s">
        <v>95</v>
      </c>
      <c r="AC55">
        <v>600</v>
      </c>
      <c r="AH55">
        <v>50</v>
      </c>
      <c r="AI55">
        <f t="shared" si="15"/>
        <v>0</v>
      </c>
      <c r="AJ55" t="str">
        <f t="shared" si="16"/>
        <v/>
      </c>
      <c r="AK55">
        <f t="shared" si="17"/>
        <v>0</v>
      </c>
      <c r="AL55" t="str">
        <f t="shared" si="18"/>
        <v/>
      </c>
      <c r="AM55" t="str">
        <f t="shared" si="19"/>
        <v/>
      </c>
      <c r="AN55" t="str">
        <f t="shared" si="20"/>
        <v/>
      </c>
      <c r="AO55">
        <v>0</v>
      </c>
      <c r="AP55" t="str">
        <f t="shared" si="29"/>
        <v xml:space="preserve"> </v>
      </c>
      <c r="AQ55">
        <v>50</v>
      </c>
      <c r="AR55" t="str">
        <f>IF(G55="","",YEAR(申込書!$B$3)-YEAR(BE55))</f>
        <v/>
      </c>
      <c r="AS55" t="str">
        <f t="shared" si="36"/>
        <v/>
      </c>
      <c r="AT55">
        <f t="shared" si="31"/>
        <v>0</v>
      </c>
      <c r="AU55">
        <f t="shared" si="32"/>
        <v>0</v>
      </c>
      <c r="AV55">
        <f t="shared" si="33"/>
        <v>0</v>
      </c>
      <c r="AW55" s="32" t="str">
        <f t="shared" si="4"/>
        <v/>
      </c>
      <c r="AX55" s="32" t="str">
        <f t="shared" si="23"/>
        <v/>
      </c>
      <c r="AY55" s="32" t="str">
        <f t="shared" si="24"/>
        <v/>
      </c>
      <c r="AZ55" s="32" t="str">
        <f t="shared" si="25"/>
        <v/>
      </c>
      <c r="BA55" s="32" t="str">
        <f t="shared" si="26"/>
        <v/>
      </c>
      <c r="BB55" s="32" t="str">
        <f t="shared" si="27"/>
        <v/>
      </c>
      <c r="BC55" s="32" t="str">
        <f t="shared" si="34"/>
        <v>999:99.99</v>
      </c>
      <c r="BD55" s="32" t="str">
        <f t="shared" si="35"/>
        <v>999:99.99</v>
      </c>
      <c r="BE55" s="65" t="str">
        <f t="shared" si="28"/>
        <v>1980/1/1</v>
      </c>
    </row>
    <row r="56" spans="1:57" ht="24.75" customHeight="1" x14ac:dyDescent="0.15">
      <c r="A56" s="12" t="s">
        <v>134</v>
      </c>
      <c r="B56" s="12"/>
      <c r="C56" s="12" t="s">
        <v>4</v>
      </c>
      <c r="D56" s="38" t="s">
        <v>5</v>
      </c>
      <c r="E56" s="12" t="s">
        <v>68</v>
      </c>
      <c r="F56" s="12" t="s">
        <v>108</v>
      </c>
      <c r="G56" s="12" t="s">
        <v>7</v>
      </c>
      <c r="H56" s="12" t="s">
        <v>8</v>
      </c>
      <c r="I56" s="12" t="s">
        <v>9</v>
      </c>
      <c r="J56" s="12" t="s">
        <v>10</v>
      </c>
      <c r="K56" s="175" t="s">
        <v>66</v>
      </c>
      <c r="L56" s="176"/>
      <c r="M56" s="175" t="s">
        <v>67</v>
      </c>
      <c r="N56" s="176"/>
      <c r="O56" s="174" t="s">
        <v>103</v>
      </c>
      <c r="P56" s="174"/>
      <c r="Q56" s="12" t="s">
        <v>21</v>
      </c>
      <c r="R56" s="84" t="s">
        <v>107</v>
      </c>
      <c r="T56" s="53">
        <f>COUNTIF(V6:V55,1)</f>
        <v>0</v>
      </c>
      <c r="U56" s="24">
        <f>COUNTIF(V6:V55,2)</f>
        <v>0</v>
      </c>
      <c r="V56" s="53">
        <f>50-COUNTIF(V6:V55,0)</f>
        <v>0</v>
      </c>
      <c r="W56" s="13"/>
      <c r="X56" s="54"/>
      <c r="Y56" s="54"/>
      <c r="Z56" s="54" t="str">
        <f t="shared" si="14"/>
        <v/>
      </c>
      <c r="AB56" s="25" t="s">
        <v>96</v>
      </c>
      <c r="AC56">
        <v>700</v>
      </c>
      <c r="AI56">
        <f t="shared" si="15"/>
        <v>0</v>
      </c>
      <c r="AJ56" t="str">
        <f t="shared" si="16"/>
        <v/>
      </c>
      <c r="AM56" t="str">
        <f t="shared" si="19"/>
        <v/>
      </c>
      <c r="AW56" s="32"/>
      <c r="AX56" s="32"/>
      <c r="AY56" s="32"/>
      <c r="AZ56" s="32"/>
      <c r="BA56" s="32"/>
      <c r="BB56" s="32"/>
      <c r="BC56" s="32"/>
      <c r="BD56" s="32"/>
      <c r="BE56" s="65" t="str">
        <f t="shared" si="28"/>
        <v>生年月日</v>
      </c>
    </row>
    <row r="57" spans="1:57" ht="24.75" customHeight="1" x14ac:dyDescent="0.15">
      <c r="A57" s="2" t="s">
        <v>37</v>
      </c>
      <c r="B57" s="2"/>
      <c r="C57"/>
      <c r="D57" s="10"/>
      <c r="E57" s="10"/>
      <c r="F57" s="10"/>
      <c r="G57"/>
      <c r="H57"/>
      <c r="I57"/>
      <c r="J57"/>
      <c r="K57" s="38" t="s">
        <v>65</v>
      </c>
      <c r="L57" s="12" t="s">
        <v>132</v>
      </c>
      <c r="M57" s="38" t="s">
        <v>65</v>
      </c>
      <c r="N57" s="12" t="s">
        <v>132</v>
      </c>
      <c r="O57" s="12" t="s">
        <v>133</v>
      </c>
      <c r="P57" s="12" t="s">
        <v>51</v>
      </c>
      <c r="Q57" s="13"/>
      <c r="R57" s="85"/>
      <c r="S57" s="4" t="str">
        <f t="shared" si="9"/>
        <v/>
      </c>
      <c r="T57" s="13"/>
      <c r="U57" s="13"/>
      <c r="V57" s="53">
        <f>SUM(V6:V55)</f>
        <v>0</v>
      </c>
      <c r="W57" s="13"/>
      <c r="X57" s="54"/>
      <c r="Y57" s="54" t="str">
        <f t="shared" si="13"/>
        <v/>
      </c>
      <c r="Z57" s="54" t="str">
        <f t="shared" si="14"/>
        <v/>
      </c>
      <c r="AB57" s="25" t="s">
        <v>97</v>
      </c>
      <c r="AC57">
        <v>800</v>
      </c>
      <c r="AI57">
        <f t="shared" si="15"/>
        <v>0</v>
      </c>
      <c r="AJ57" t="str">
        <f t="shared" si="16"/>
        <v/>
      </c>
      <c r="AM57" t="str">
        <f t="shared" si="19"/>
        <v/>
      </c>
      <c r="AW57" s="32"/>
      <c r="AX57" s="32"/>
      <c r="AY57" s="32"/>
      <c r="AZ57" s="32"/>
      <c r="BA57" s="32"/>
      <c r="BB57" s="32"/>
      <c r="BC57" s="32"/>
      <c r="BD57" s="32"/>
      <c r="BE57" s="65" t="str">
        <f t="shared" si="28"/>
        <v>1980/1/1</v>
      </c>
    </row>
    <row r="58" spans="1:57" ht="24.75" customHeight="1" x14ac:dyDescent="0.15">
      <c r="A58" s="38" t="str">
        <f>IF(C58="","",1)</f>
        <v/>
      </c>
      <c r="B58" s="38" t="str">
        <f t="shared" ref="B58:B107" si="43">IF(S58=1,"★","")</f>
        <v/>
      </c>
      <c r="C58" s="47"/>
      <c r="D58" s="48"/>
      <c r="E58" s="48"/>
      <c r="F58" s="48"/>
      <c r="G58" s="49"/>
      <c r="H58" s="49"/>
      <c r="I58" s="49"/>
      <c r="J58" s="49"/>
      <c r="K58" s="49"/>
      <c r="L58" s="50"/>
      <c r="M58" s="49"/>
      <c r="N58" s="50"/>
      <c r="O58" s="51"/>
      <c r="P58" s="50"/>
      <c r="Q58" s="38" t="str">
        <f>IF(C58="","",YEAR(申込書!$B$3)-YEAR(申込一覧表!C58))</f>
        <v/>
      </c>
      <c r="R58" s="88"/>
      <c r="S58" s="4" t="str">
        <f t="shared" si="9"/>
        <v/>
      </c>
      <c r="T58" s="53">
        <f>IF(K58="",0,1)</f>
        <v>0</v>
      </c>
      <c r="U58" s="53">
        <f>IF(M58="",0,1)</f>
        <v>0</v>
      </c>
      <c r="V58" s="53">
        <f t="shared" ref="V58:V89" si="44">SUM(T58:U58)</f>
        <v>0</v>
      </c>
      <c r="W58" s="53">
        <f>IF(K58="",0,IF(K58=M58,1,0))</f>
        <v>0</v>
      </c>
      <c r="X58" s="54" t="str">
        <f>IF(G58="","",IF(O58="",申込書!$AB$6,LEFT(O58,2)&amp;RIGHT(O58,3)))</f>
        <v/>
      </c>
      <c r="Y58" s="54" t="str">
        <f t="shared" si="13"/>
        <v/>
      </c>
      <c r="Z58" s="54" t="str">
        <f t="shared" si="14"/>
        <v/>
      </c>
      <c r="AA58" s="55"/>
      <c r="AB58" s="25" t="s">
        <v>98</v>
      </c>
      <c r="AC58">
        <v>930</v>
      </c>
      <c r="AH58">
        <v>51</v>
      </c>
      <c r="AI58">
        <f t="shared" si="15"/>
        <v>0</v>
      </c>
      <c r="AJ58" t="str">
        <f t="shared" si="16"/>
        <v/>
      </c>
      <c r="AK58">
        <f>LEN(TRIM(G58))+LEN(TRIM(H58))</f>
        <v>0</v>
      </c>
      <c r="AL58" t="str">
        <f t="shared" si="18"/>
        <v/>
      </c>
      <c r="AM58" t="str">
        <f t="shared" si="19"/>
        <v/>
      </c>
      <c r="AN58" t="str">
        <f t="shared" si="20"/>
        <v/>
      </c>
      <c r="AO58">
        <v>5</v>
      </c>
      <c r="AP58" t="str">
        <f t="shared" si="29"/>
        <v xml:space="preserve"> </v>
      </c>
      <c r="AQ58">
        <v>51</v>
      </c>
      <c r="AR58" t="str">
        <f>IF(G58="","",YEAR(申込書!$B$3)-YEAR(BE58))</f>
        <v/>
      </c>
      <c r="AS58" t="str">
        <f t="shared" ref="AS58:AS89" si="45">IF(M58="","",VLOOKUP(M58,$AC$6:$AD$31,2,0))</f>
        <v/>
      </c>
      <c r="AT58">
        <f t="shared" ref="AT58:AT70" si="46">IF(D58="100歳",1,IF(D58="他チーム",5,0))</f>
        <v>0</v>
      </c>
      <c r="AU58">
        <f t="shared" ref="AU58:AU70" si="47">IF(G58="",0,IF(AND(O58="",P58=""),0,5))</f>
        <v>0</v>
      </c>
      <c r="AV58">
        <f t="shared" ref="AV58:AV70" si="48">IF(F58="",0,IF(F58="ｽﾀｯﾌ",1,0))</f>
        <v>0</v>
      </c>
      <c r="AW58" s="32" t="str">
        <f t="shared" ref="AW58" si="49">IF(K58="","",VLOOKUP(K58,$AC$6:$AF$16,2,0)+IF(AO58=0,1,0))</f>
        <v/>
      </c>
      <c r="AX58" s="32" t="str">
        <f t="shared" ref="AX58" si="50">IF(M58="","",VLOOKUP(M58,$AC$6:$AF$16,2,0)+IF(AO58=0,1,0))</f>
        <v/>
      </c>
      <c r="AY58" s="32" t="str">
        <f t="shared" ref="AY58" si="51">IF(K58="","",VLOOKUP(K58,$AC$6:$AF$16,3,0))</f>
        <v/>
      </c>
      <c r="AZ58" s="32" t="str">
        <f t="shared" ref="AZ58" si="52">IF(K58="","",VLOOKUP(K58,$AC$6:$AF$16,4,0))</f>
        <v/>
      </c>
      <c r="BA58" s="32" t="str">
        <f t="shared" ref="BA58" si="53">IF(M58="","",VLOOKUP(M58,$AC$6:$AF$16,3,0))</f>
        <v/>
      </c>
      <c r="BB58" s="32" t="str">
        <f t="shared" ref="BB58" si="54">IF(M58="","",VLOOKUP(M58,$AC$6:$AF$16,4,0))</f>
        <v/>
      </c>
      <c r="BC58" s="32" t="str">
        <f t="shared" ref="BC58:BC70" si="55">IF(L58="","999:99.99"," "&amp;LEFT(RIGHT("        "&amp;TEXT(L58,"0.00"),7),2)&amp;":"&amp;RIGHT(TEXT(L58,"0.00"),5))</f>
        <v>999:99.99</v>
      </c>
      <c r="BD58" s="32" t="str">
        <f t="shared" ref="BD58:BD70" si="56">IF(N58="","999:99.99"," "&amp;LEFT(RIGHT("        "&amp;TEXT(N58,"0.00"),7),2)&amp;":"&amp;RIGHT(TEXT(N58,"0.00"),5))</f>
        <v>999:99.99</v>
      </c>
      <c r="BE58" s="65" t="str">
        <f t="shared" si="28"/>
        <v>1980/1/1</v>
      </c>
    </row>
    <row r="59" spans="1:57" ht="24.75" customHeight="1" x14ac:dyDescent="0.15">
      <c r="A59" s="38" t="str">
        <f t="shared" ref="A59:A87" si="57">IF(C59="","",A58+1)</f>
        <v/>
      </c>
      <c r="B59" s="38" t="str">
        <f t="shared" si="43"/>
        <v/>
      </c>
      <c r="C59" s="47"/>
      <c r="D59" s="48"/>
      <c r="E59" s="48"/>
      <c r="F59" s="48"/>
      <c r="G59" s="49"/>
      <c r="H59" s="49"/>
      <c r="I59" s="49"/>
      <c r="J59" s="49"/>
      <c r="K59" s="49"/>
      <c r="L59" s="50"/>
      <c r="M59" s="49"/>
      <c r="N59" s="50"/>
      <c r="O59" s="51"/>
      <c r="P59" s="50"/>
      <c r="Q59" s="38" t="str">
        <f>IF(C59="","",YEAR(申込書!$B$3)-YEAR(申込一覧表!C59))</f>
        <v/>
      </c>
      <c r="R59" s="88"/>
      <c r="S59" s="4" t="str">
        <f t="shared" si="9"/>
        <v/>
      </c>
      <c r="T59" s="53">
        <f t="shared" ref="T59:T89" si="58">IF(K59="",0,1)</f>
        <v>0</v>
      </c>
      <c r="U59" s="53">
        <f t="shared" ref="U59:U89" si="59">IF(M59="",0,1)</f>
        <v>0</v>
      </c>
      <c r="V59" s="53">
        <f t="shared" si="44"/>
        <v>0</v>
      </c>
      <c r="W59" s="53">
        <f t="shared" ref="W59:W89" si="60">IF(K59="",0,IF(K59=M59,1,0))</f>
        <v>0</v>
      </c>
      <c r="X59" s="54" t="str">
        <f>IF(G59="","",IF(O59="",申込書!$AB$6,LEFT(O59,2)&amp;RIGHT(O59,3)))</f>
        <v/>
      </c>
      <c r="Y59" s="54" t="str">
        <f t="shared" si="13"/>
        <v/>
      </c>
      <c r="Z59" s="54" t="str">
        <f t="shared" si="14"/>
        <v/>
      </c>
      <c r="AA59" s="55"/>
      <c r="AB59" s="25" t="s">
        <v>99</v>
      </c>
      <c r="AC59">
        <v>1100</v>
      </c>
      <c r="AH59">
        <v>52</v>
      </c>
      <c r="AI59">
        <f t="shared" si="15"/>
        <v>0</v>
      </c>
      <c r="AJ59" t="str">
        <f t="shared" si="16"/>
        <v/>
      </c>
      <c r="AK59">
        <f t="shared" ref="AK59:AK89" si="61">LEN(TRIM(G59))+LEN(TRIM(H59))</f>
        <v>0</v>
      </c>
      <c r="AL59" t="str">
        <f t="shared" si="18"/>
        <v/>
      </c>
      <c r="AM59" t="str">
        <f t="shared" si="19"/>
        <v/>
      </c>
      <c r="AN59" t="str">
        <f t="shared" si="20"/>
        <v/>
      </c>
      <c r="AO59">
        <v>5</v>
      </c>
      <c r="AP59" t="str">
        <f t="shared" si="29"/>
        <v xml:space="preserve"> </v>
      </c>
      <c r="AQ59">
        <v>52</v>
      </c>
      <c r="AR59" t="str">
        <f>IF(G59="","",YEAR(申込書!$B$3)-YEAR(BE59))</f>
        <v/>
      </c>
      <c r="AS59" t="str">
        <f t="shared" si="45"/>
        <v/>
      </c>
      <c r="AT59">
        <f t="shared" si="46"/>
        <v>0</v>
      </c>
      <c r="AU59">
        <f t="shared" si="47"/>
        <v>0</v>
      </c>
      <c r="AV59">
        <f t="shared" si="48"/>
        <v>0</v>
      </c>
      <c r="AW59" s="32" t="str">
        <f t="shared" ref="AW59:AW107" si="62">IF(K59="","",VLOOKUP(K59,$AC$6:$AF$16,2,0)+IF(AO59=0,1,0))</f>
        <v/>
      </c>
      <c r="AX59" s="32" t="str">
        <f t="shared" ref="AX59:AX107" si="63">IF(M59="","",VLOOKUP(M59,$AC$6:$AF$16,2,0)+IF(AO59=0,1,0))</f>
        <v/>
      </c>
      <c r="AY59" s="32" t="str">
        <f t="shared" ref="AY59:AY107" si="64">IF(K59="","",VLOOKUP(K59,$AC$6:$AF$16,3,0))</f>
        <v/>
      </c>
      <c r="AZ59" s="32" t="str">
        <f t="shared" ref="AZ59:AZ107" si="65">IF(K59="","",VLOOKUP(K59,$AC$6:$AF$16,4,0))</f>
        <v/>
      </c>
      <c r="BA59" s="32" t="str">
        <f t="shared" ref="BA59:BA107" si="66">IF(M59="","",VLOOKUP(M59,$AC$6:$AF$16,3,0))</f>
        <v/>
      </c>
      <c r="BB59" s="32" t="str">
        <f t="shared" ref="BB59:BB107" si="67">IF(M59="","",VLOOKUP(M59,$AC$6:$AF$16,4,0))</f>
        <v/>
      </c>
      <c r="BC59" s="32" t="str">
        <f t="shared" si="55"/>
        <v>999:99.99</v>
      </c>
      <c r="BD59" s="32" t="str">
        <f t="shared" si="56"/>
        <v>999:99.99</v>
      </c>
      <c r="BE59" s="65" t="str">
        <f t="shared" si="28"/>
        <v>1980/1/1</v>
      </c>
    </row>
    <row r="60" spans="1:57" ht="24.75" customHeight="1" x14ac:dyDescent="0.15">
      <c r="A60" s="38" t="str">
        <f t="shared" si="57"/>
        <v/>
      </c>
      <c r="B60" s="38" t="str">
        <f t="shared" si="43"/>
        <v/>
      </c>
      <c r="C60" s="47"/>
      <c r="D60" s="48"/>
      <c r="E60" s="48"/>
      <c r="F60" s="48"/>
      <c r="G60" s="49"/>
      <c r="H60" s="49"/>
      <c r="I60" s="49"/>
      <c r="J60" s="49"/>
      <c r="K60" s="49"/>
      <c r="L60" s="50"/>
      <c r="M60" s="49"/>
      <c r="N60" s="50"/>
      <c r="O60" s="51"/>
      <c r="P60" s="50"/>
      <c r="Q60" s="38" t="str">
        <f>IF(C60="","",YEAR(申込書!$B$3)-YEAR(申込一覧表!C60))</f>
        <v/>
      </c>
      <c r="R60" s="88"/>
      <c r="S60" s="4" t="str">
        <f t="shared" si="9"/>
        <v/>
      </c>
      <c r="T60" s="53">
        <f t="shared" si="58"/>
        <v>0</v>
      </c>
      <c r="U60" s="53">
        <f t="shared" si="59"/>
        <v>0</v>
      </c>
      <c r="V60" s="53">
        <f t="shared" si="44"/>
        <v>0</v>
      </c>
      <c r="W60" s="53">
        <f t="shared" si="60"/>
        <v>0</v>
      </c>
      <c r="X60" s="54" t="str">
        <f>IF(G60="","",IF(O60="",申込書!$AB$6,LEFT(O60,2)&amp;RIGHT(O60,3)))</f>
        <v/>
      </c>
      <c r="Y60" s="54" t="str">
        <f t="shared" si="13"/>
        <v/>
      </c>
      <c r="Z60" s="54" t="str">
        <f t="shared" si="14"/>
        <v/>
      </c>
      <c r="AA60" s="55"/>
      <c r="AB60" s="25" t="s">
        <v>100</v>
      </c>
      <c r="AC60">
        <v>1100</v>
      </c>
      <c r="AH60">
        <v>53</v>
      </c>
      <c r="AI60">
        <f t="shared" si="15"/>
        <v>0</v>
      </c>
      <c r="AJ60" t="str">
        <f t="shared" si="16"/>
        <v/>
      </c>
      <c r="AK60">
        <f t="shared" si="61"/>
        <v>0</v>
      </c>
      <c r="AL60" t="str">
        <f t="shared" si="18"/>
        <v/>
      </c>
      <c r="AM60" t="str">
        <f t="shared" si="19"/>
        <v/>
      </c>
      <c r="AN60" t="str">
        <f t="shared" si="20"/>
        <v/>
      </c>
      <c r="AO60">
        <v>5</v>
      </c>
      <c r="AP60" t="str">
        <f t="shared" si="29"/>
        <v xml:space="preserve"> </v>
      </c>
      <c r="AQ60">
        <v>53</v>
      </c>
      <c r="AR60" t="str">
        <f>IF(G60="","",YEAR(申込書!$B$3)-YEAR(BE60))</f>
        <v/>
      </c>
      <c r="AS60" t="str">
        <f t="shared" si="45"/>
        <v/>
      </c>
      <c r="AT60">
        <f t="shared" si="46"/>
        <v>0</v>
      </c>
      <c r="AU60">
        <f t="shared" si="47"/>
        <v>0</v>
      </c>
      <c r="AV60">
        <f t="shared" si="48"/>
        <v>0</v>
      </c>
      <c r="AW60" s="32" t="str">
        <f t="shared" si="62"/>
        <v/>
      </c>
      <c r="AX60" s="32" t="str">
        <f t="shared" si="63"/>
        <v/>
      </c>
      <c r="AY60" s="32" t="str">
        <f t="shared" si="64"/>
        <v/>
      </c>
      <c r="AZ60" s="32" t="str">
        <f t="shared" si="65"/>
        <v/>
      </c>
      <c r="BA60" s="32" t="str">
        <f t="shared" si="66"/>
        <v/>
      </c>
      <c r="BB60" s="32" t="str">
        <f t="shared" si="67"/>
        <v/>
      </c>
      <c r="BC60" s="32" t="str">
        <f t="shared" si="55"/>
        <v>999:99.99</v>
      </c>
      <c r="BD60" s="32" t="str">
        <f t="shared" si="56"/>
        <v>999:99.99</v>
      </c>
      <c r="BE60" s="65" t="str">
        <f t="shared" si="28"/>
        <v>1980/1/1</v>
      </c>
    </row>
    <row r="61" spans="1:57" ht="24.75" customHeight="1" x14ac:dyDescent="0.15">
      <c r="A61" s="38" t="str">
        <f t="shared" si="57"/>
        <v/>
      </c>
      <c r="B61" s="38" t="str">
        <f t="shared" si="43"/>
        <v/>
      </c>
      <c r="C61" s="47"/>
      <c r="D61" s="48"/>
      <c r="E61" s="48"/>
      <c r="F61" s="48"/>
      <c r="G61" s="49"/>
      <c r="H61" s="49"/>
      <c r="I61" s="49"/>
      <c r="J61" s="49"/>
      <c r="K61" s="49"/>
      <c r="L61" s="50"/>
      <c r="M61" s="49"/>
      <c r="N61" s="50"/>
      <c r="O61" s="51"/>
      <c r="P61" s="50"/>
      <c r="Q61" s="38" t="str">
        <f>IF(C61="","",YEAR(申込書!$B$3)-YEAR(申込一覧表!C61))</f>
        <v/>
      </c>
      <c r="R61" s="88"/>
      <c r="S61" s="4" t="str">
        <f t="shared" si="9"/>
        <v/>
      </c>
      <c r="T61" s="53">
        <f t="shared" si="58"/>
        <v>0</v>
      </c>
      <c r="U61" s="53">
        <f t="shared" si="59"/>
        <v>0</v>
      </c>
      <c r="V61" s="53">
        <f t="shared" si="44"/>
        <v>0</v>
      </c>
      <c r="W61" s="53">
        <f t="shared" si="60"/>
        <v>0</v>
      </c>
      <c r="X61" s="54" t="str">
        <f>IF(G61="","",IF(O61="",申込書!$AB$6,LEFT(O61,2)&amp;RIGHT(O61,3)))</f>
        <v/>
      </c>
      <c r="Y61" s="54" t="str">
        <f t="shared" si="13"/>
        <v/>
      </c>
      <c r="Z61" s="54" t="str">
        <f t="shared" si="14"/>
        <v/>
      </c>
      <c r="AA61" s="55"/>
      <c r="AB61" s="25"/>
      <c r="AH61">
        <v>54</v>
      </c>
      <c r="AI61">
        <f t="shared" si="15"/>
        <v>0</v>
      </c>
      <c r="AJ61" t="str">
        <f t="shared" si="16"/>
        <v/>
      </c>
      <c r="AK61">
        <f t="shared" si="61"/>
        <v>0</v>
      </c>
      <c r="AL61" t="str">
        <f t="shared" si="18"/>
        <v/>
      </c>
      <c r="AM61" t="str">
        <f t="shared" si="19"/>
        <v/>
      </c>
      <c r="AN61" t="str">
        <f t="shared" si="20"/>
        <v/>
      </c>
      <c r="AO61">
        <v>5</v>
      </c>
      <c r="AP61" t="str">
        <f t="shared" si="29"/>
        <v xml:space="preserve"> </v>
      </c>
      <c r="AQ61">
        <v>54</v>
      </c>
      <c r="AR61" t="str">
        <f>IF(G61="","",YEAR(申込書!$B$3)-YEAR(BE61))</f>
        <v/>
      </c>
      <c r="AS61" t="str">
        <f t="shared" si="45"/>
        <v/>
      </c>
      <c r="AT61">
        <f t="shared" si="46"/>
        <v>0</v>
      </c>
      <c r="AU61">
        <f t="shared" si="47"/>
        <v>0</v>
      </c>
      <c r="AV61">
        <f t="shared" si="48"/>
        <v>0</v>
      </c>
      <c r="AW61" s="32" t="str">
        <f t="shared" si="62"/>
        <v/>
      </c>
      <c r="AX61" s="32" t="str">
        <f t="shared" si="63"/>
        <v/>
      </c>
      <c r="AY61" s="32" t="str">
        <f t="shared" si="64"/>
        <v/>
      </c>
      <c r="AZ61" s="32" t="str">
        <f t="shared" si="65"/>
        <v/>
      </c>
      <c r="BA61" s="32" t="str">
        <f t="shared" si="66"/>
        <v/>
      </c>
      <c r="BB61" s="32" t="str">
        <f t="shared" si="67"/>
        <v/>
      </c>
      <c r="BC61" s="32" t="str">
        <f t="shared" si="55"/>
        <v>999:99.99</v>
      </c>
      <c r="BD61" s="32" t="str">
        <f t="shared" si="56"/>
        <v>999:99.99</v>
      </c>
      <c r="BE61" s="65" t="str">
        <f t="shared" si="28"/>
        <v>1980/1/1</v>
      </c>
    </row>
    <row r="62" spans="1:57" ht="24.75" customHeight="1" x14ac:dyDescent="0.15">
      <c r="A62" s="38" t="str">
        <f t="shared" si="57"/>
        <v/>
      </c>
      <c r="B62" s="38" t="str">
        <f t="shared" si="43"/>
        <v/>
      </c>
      <c r="C62" s="47"/>
      <c r="D62" s="48"/>
      <c r="E62" s="48"/>
      <c r="F62" s="48"/>
      <c r="G62" s="49"/>
      <c r="H62" s="49"/>
      <c r="I62" s="49"/>
      <c r="J62" s="49"/>
      <c r="K62" s="49"/>
      <c r="L62" s="50"/>
      <c r="M62" s="49"/>
      <c r="N62" s="50"/>
      <c r="O62" s="51"/>
      <c r="P62" s="50"/>
      <c r="Q62" s="38" t="str">
        <f>IF(C62="","",YEAR(申込書!$B$3)-YEAR(申込一覧表!C62))</f>
        <v/>
      </c>
      <c r="R62" s="88"/>
      <c r="S62" s="4" t="str">
        <f t="shared" si="9"/>
        <v/>
      </c>
      <c r="T62" s="53">
        <f t="shared" si="58"/>
        <v>0</v>
      </c>
      <c r="U62" s="53">
        <f t="shared" si="59"/>
        <v>0</v>
      </c>
      <c r="V62" s="53">
        <f t="shared" si="44"/>
        <v>0</v>
      </c>
      <c r="W62" s="53">
        <f t="shared" si="60"/>
        <v>0</v>
      </c>
      <c r="X62" s="54" t="str">
        <f>IF(G62="","",IF(O62="",申込書!$AB$6,LEFT(O62,2)&amp;RIGHT(O62,3)))</f>
        <v/>
      </c>
      <c r="Y62" s="54" t="str">
        <f t="shared" si="13"/>
        <v/>
      </c>
      <c r="Z62" s="54" t="str">
        <f t="shared" si="14"/>
        <v/>
      </c>
      <c r="AA62" s="55"/>
      <c r="AB62" s="25"/>
      <c r="AH62">
        <v>55</v>
      </c>
      <c r="AI62">
        <f t="shared" si="15"/>
        <v>0</v>
      </c>
      <c r="AJ62" t="str">
        <f t="shared" si="16"/>
        <v/>
      </c>
      <c r="AK62">
        <f t="shared" si="61"/>
        <v>0</v>
      </c>
      <c r="AL62" t="str">
        <f t="shared" si="18"/>
        <v/>
      </c>
      <c r="AM62" t="str">
        <f t="shared" si="19"/>
        <v/>
      </c>
      <c r="AN62" t="str">
        <f t="shared" si="20"/>
        <v/>
      </c>
      <c r="AO62">
        <v>5</v>
      </c>
      <c r="AP62" t="str">
        <f t="shared" si="29"/>
        <v xml:space="preserve"> </v>
      </c>
      <c r="AQ62">
        <v>55</v>
      </c>
      <c r="AR62" t="str">
        <f>IF(G62="","",YEAR(申込書!$B$3)-YEAR(BE62))</f>
        <v/>
      </c>
      <c r="AS62" t="str">
        <f t="shared" si="45"/>
        <v/>
      </c>
      <c r="AT62">
        <f t="shared" si="46"/>
        <v>0</v>
      </c>
      <c r="AU62">
        <f t="shared" si="47"/>
        <v>0</v>
      </c>
      <c r="AV62">
        <f t="shared" si="48"/>
        <v>0</v>
      </c>
      <c r="AW62" s="32" t="str">
        <f t="shared" si="62"/>
        <v/>
      </c>
      <c r="AX62" s="32" t="str">
        <f t="shared" si="63"/>
        <v/>
      </c>
      <c r="AY62" s="32" t="str">
        <f t="shared" si="64"/>
        <v/>
      </c>
      <c r="AZ62" s="32" t="str">
        <f t="shared" si="65"/>
        <v/>
      </c>
      <c r="BA62" s="32" t="str">
        <f t="shared" si="66"/>
        <v/>
      </c>
      <c r="BB62" s="32" t="str">
        <f t="shared" si="67"/>
        <v/>
      </c>
      <c r="BC62" s="32" t="str">
        <f t="shared" si="55"/>
        <v>999:99.99</v>
      </c>
      <c r="BD62" s="32" t="str">
        <f t="shared" si="56"/>
        <v>999:99.99</v>
      </c>
      <c r="BE62" s="65" t="str">
        <f t="shared" si="28"/>
        <v>1980/1/1</v>
      </c>
    </row>
    <row r="63" spans="1:57" ht="24.75" customHeight="1" x14ac:dyDescent="0.15">
      <c r="A63" s="38" t="str">
        <f t="shared" si="57"/>
        <v/>
      </c>
      <c r="B63" s="38" t="str">
        <f t="shared" si="43"/>
        <v/>
      </c>
      <c r="C63" s="47"/>
      <c r="D63" s="48"/>
      <c r="E63" s="48"/>
      <c r="F63" s="48"/>
      <c r="G63" s="49"/>
      <c r="H63" s="49"/>
      <c r="I63" s="49"/>
      <c r="J63" s="49"/>
      <c r="K63" s="49"/>
      <c r="L63" s="50"/>
      <c r="M63" s="49"/>
      <c r="N63" s="50"/>
      <c r="O63" s="51"/>
      <c r="P63" s="50"/>
      <c r="Q63" s="38" t="str">
        <f>IF(C63="","",YEAR(申込書!$B$3)-YEAR(申込一覧表!C63))</f>
        <v/>
      </c>
      <c r="R63" s="88"/>
      <c r="S63" s="4" t="str">
        <f t="shared" si="9"/>
        <v/>
      </c>
      <c r="T63" s="53">
        <f t="shared" si="58"/>
        <v>0</v>
      </c>
      <c r="U63" s="53">
        <f t="shared" si="59"/>
        <v>0</v>
      </c>
      <c r="V63" s="53">
        <f t="shared" si="44"/>
        <v>0</v>
      </c>
      <c r="W63" s="53">
        <f t="shared" si="60"/>
        <v>0</v>
      </c>
      <c r="X63" s="54" t="str">
        <f>IF(G63="","",IF(O63="",申込書!$AB$6,LEFT(O63,2)&amp;RIGHT(O63,3)))</f>
        <v/>
      </c>
      <c r="Y63" s="54" t="str">
        <f t="shared" si="13"/>
        <v/>
      </c>
      <c r="Z63" s="54" t="str">
        <f t="shared" si="14"/>
        <v/>
      </c>
      <c r="AA63" s="55"/>
      <c r="AB63" s="25"/>
      <c r="AH63">
        <v>56</v>
      </c>
      <c r="AI63">
        <f t="shared" si="15"/>
        <v>0</v>
      </c>
      <c r="AJ63" t="str">
        <f t="shared" si="16"/>
        <v/>
      </c>
      <c r="AK63">
        <f t="shared" si="61"/>
        <v>0</v>
      </c>
      <c r="AL63" t="str">
        <f t="shared" si="18"/>
        <v/>
      </c>
      <c r="AM63" t="str">
        <f t="shared" si="19"/>
        <v/>
      </c>
      <c r="AN63" t="str">
        <f t="shared" si="20"/>
        <v/>
      </c>
      <c r="AO63">
        <v>5</v>
      </c>
      <c r="AP63" t="str">
        <f t="shared" si="29"/>
        <v xml:space="preserve"> </v>
      </c>
      <c r="AQ63">
        <v>56</v>
      </c>
      <c r="AR63" t="str">
        <f>IF(G63="","",YEAR(申込書!$B$3)-YEAR(BE63))</f>
        <v/>
      </c>
      <c r="AS63" t="str">
        <f t="shared" si="45"/>
        <v/>
      </c>
      <c r="AT63">
        <f t="shared" si="46"/>
        <v>0</v>
      </c>
      <c r="AU63">
        <f t="shared" si="47"/>
        <v>0</v>
      </c>
      <c r="AV63">
        <f t="shared" si="48"/>
        <v>0</v>
      </c>
      <c r="AW63" s="32" t="str">
        <f t="shared" si="62"/>
        <v/>
      </c>
      <c r="AX63" s="32" t="str">
        <f t="shared" si="63"/>
        <v/>
      </c>
      <c r="AY63" s="32" t="str">
        <f t="shared" si="64"/>
        <v/>
      </c>
      <c r="AZ63" s="32" t="str">
        <f t="shared" si="65"/>
        <v/>
      </c>
      <c r="BA63" s="32" t="str">
        <f t="shared" si="66"/>
        <v/>
      </c>
      <c r="BB63" s="32" t="str">
        <f t="shared" si="67"/>
        <v/>
      </c>
      <c r="BC63" s="32" t="str">
        <f t="shared" si="55"/>
        <v>999:99.99</v>
      </c>
      <c r="BD63" s="32" t="str">
        <f t="shared" si="56"/>
        <v>999:99.99</v>
      </c>
      <c r="BE63" s="65" t="str">
        <f t="shared" si="28"/>
        <v>1980/1/1</v>
      </c>
    </row>
    <row r="64" spans="1:57" ht="24.75" customHeight="1" x14ac:dyDescent="0.15">
      <c r="A64" s="38" t="str">
        <f t="shared" si="57"/>
        <v/>
      </c>
      <c r="B64" s="38" t="str">
        <f t="shared" si="43"/>
        <v/>
      </c>
      <c r="C64" s="47"/>
      <c r="D64" s="48"/>
      <c r="E64" s="48"/>
      <c r="F64" s="48"/>
      <c r="G64" s="49"/>
      <c r="H64" s="49"/>
      <c r="I64" s="49"/>
      <c r="J64" s="49"/>
      <c r="K64" s="49"/>
      <c r="L64" s="50"/>
      <c r="M64" s="49"/>
      <c r="N64" s="50"/>
      <c r="O64" s="51"/>
      <c r="P64" s="50"/>
      <c r="Q64" s="38" t="str">
        <f>IF(C64="","",YEAR(申込書!$B$3)-YEAR(申込一覧表!C64))</f>
        <v/>
      </c>
      <c r="R64" s="88"/>
      <c r="S64" s="4" t="str">
        <f t="shared" si="9"/>
        <v/>
      </c>
      <c r="T64" s="53">
        <f t="shared" si="58"/>
        <v>0</v>
      </c>
      <c r="U64" s="53">
        <f t="shared" si="59"/>
        <v>0</v>
      </c>
      <c r="V64" s="53">
        <f t="shared" si="44"/>
        <v>0</v>
      </c>
      <c r="W64" s="53">
        <f t="shared" si="60"/>
        <v>0</v>
      </c>
      <c r="X64" s="54" t="str">
        <f>IF(G64="","",IF(O64="",申込書!$AB$6,LEFT(O64,2)&amp;RIGHT(O64,3)))</f>
        <v/>
      </c>
      <c r="Y64" s="54" t="str">
        <f t="shared" si="13"/>
        <v/>
      </c>
      <c r="Z64" s="54" t="str">
        <f t="shared" si="14"/>
        <v/>
      </c>
      <c r="AA64" s="55"/>
      <c r="AB64" s="25"/>
      <c r="AH64">
        <v>57</v>
      </c>
      <c r="AI64">
        <f t="shared" si="15"/>
        <v>0</v>
      </c>
      <c r="AJ64" t="str">
        <f t="shared" si="16"/>
        <v/>
      </c>
      <c r="AK64">
        <f t="shared" si="61"/>
        <v>0</v>
      </c>
      <c r="AL64" t="str">
        <f t="shared" si="18"/>
        <v/>
      </c>
      <c r="AM64" t="str">
        <f t="shared" si="19"/>
        <v/>
      </c>
      <c r="AN64" t="str">
        <f t="shared" si="20"/>
        <v/>
      </c>
      <c r="AO64">
        <v>5</v>
      </c>
      <c r="AP64" t="str">
        <f t="shared" si="29"/>
        <v xml:space="preserve"> </v>
      </c>
      <c r="AQ64">
        <v>57</v>
      </c>
      <c r="AR64" t="str">
        <f>IF(G64="","",YEAR(申込書!$B$3)-YEAR(BE64))</f>
        <v/>
      </c>
      <c r="AS64" t="str">
        <f t="shared" si="45"/>
        <v/>
      </c>
      <c r="AT64">
        <f t="shared" si="46"/>
        <v>0</v>
      </c>
      <c r="AU64">
        <f t="shared" si="47"/>
        <v>0</v>
      </c>
      <c r="AV64">
        <f t="shared" si="48"/>
        <v>0</v>
      </c>
      <c r="AW64" s="32" t="str">
        <f t="shared" si="62"/>
        <v/>
      </c>
      <c r="AX64" s="32" t="str">
        <f t="shared" si="63"/>
        <v/>
      </c>
      <c r="AY64" s="32" t="str">
        <f t="shared" si="64"/>
        <v/>
      </c>
      <c r="AZ64" s="32" t="str">
        <f t="shared" si="65"/>
        <v/>
      </c>
      <c r="BA64" s="32" t="str">
        <f t="shared" si="66"/>
        <v/>
      </c>
      <c r="BB64" s="32" t="str">
        <f t="shared" si="67"/>
        <v/>
      </c>
      <c r="BC64" s="32" t="str">
        <f t="shared" si="55"/>
        <v>999:99.99</v>
      </c>
      <c r="BD64" s="32" t="str">
        <f t="shared" si="56"/>
        <v>999:99.99</v>
      </c>
      <c r="BE64" s="65" t="str">
        <f t="shared" si="28"/>
        <v>1980/1/1</v>
      </c>
    </row>
    <row r="65" spans="1:57" ht="24.75" customHeight="1" x14ac:dyDescent="0.15">
      <c r="A65" s="38" t="str">
        <f t="shared" si="57"/>
        <v/>
      </c>
      <c r="B65" s="38" t="str">
        <f t="shared" si="43"/>
        <v/>
      </c>
      <c r="C65" s="47"/>
      <c r="D65" s="48"/>
      <c r="E65" s="48"/>
      <c r="F65" s="48"/>
      <c r="G65" s="49"/>
      <c r="H65" s="49"/>
      <c r="I65" s="49"/>
      <c r="J65" s="49"/>
      <c r="K65" s="49"/>
      <c r="L65" s="50"/>
      <c r="M65" s="49"/>
      <c r="N65" s="50"/>
      <c r="O65" s="51"/>
      <c r="P65" s="50"/>
      <c r="Q65" s="38" t="str">
        <f>IF(C65="","",YEAR(申込書!$B$3)-YEAR(申込一覧表!C65))</f>
        <v/>
      </c>
      <c r="R65" s="88"/>
      <c r="S65" s="4" t="str">
        <f t="shared" si="9"/>
        <v/>
      </c>
      <c r="T65" s="53">
        <f t="shared" si="58"/>
        <v>0</v>
      </c>
      <c r="U65" s="53">
        <f t="shared" si="59"/>
        <v>0</v>
      </c>
      <c r="V65" s="53">
        <f t="shared" si="44"/>
        <v>0</v>
      </c>
      <c r="W65" s="53">
        <f t="shared" si="60"/>
        <v>0</v>
      </c>
      <c r="X65" s="54" t="str">
        <f>IF(G65="","",IF(O65="",申込書!$AB$6,LEFT(O65,2)&amp;RIGHT(O65,3)))</f>
        <v/>
      </c>
      <c r="Y65" s="54" t="str">
        <f t="shared" si="13"/>
        <v/>
      </c>
      <c r="Z65" s="54" t="str">
        <f t="shared" si="14"/>
        <v/>
      </c>
      <c r="AA65" s="55"/>
      <c r="AB65" s="25"/>
      <c r="AH65">
        <v>58</v>
      </c>
      <c r="AI65">
        <f t="shared" si="15"/>
        <v>0</v>
      </c>
      <c r="AJ65" t="str">
        <f t="shared" si="16"/>
        <v/>
      </c>
      <c r="AK65">
        <f t="shared" si="61"/>
        <v>0</v>
      </c>
      <c r="AL65" t="str">
        <f t="shared" si="18"/>
        <v/>
      </c>
      <c r="AM65" t="str">
        <f t="shared" si="19"/>
        <v/>
      </c>
      <c r="AN65" t="str">
        <f t="shared" si="20"/>
        <v/>
      </c>
      <c r="AO65">
        <v>5</v>
      </c>
      <c r="AP65" t="str">
        <f t="shared" si="29"/>
        <v xml:space="preserve"> </v>
      </c>
      <c r="AQ65">
        <v>58</v>
      </c>
      <c r="AR65" t="str">
        <f>IF(G65="","",YEAR(申込書!$B$3)-YEAR(BE65))</f>
        <v/>
      </c>
      <c r="AS65" t="str">
        <f t="shared" si="45"/>
        <v/>
      </c>
      <c r="AT65">
        <f t="shared" si="46"/>
        <v>0</v>
      </c>
      <c r="AU65">
        <f t="shared" si="47"/>
        <v>0</v>
      </c>
      <c r="AV65">
        <f t="shared" si="48"/>
        <v>0</v>
      </c>
      <c r="AW65" s="32" t="str">
        <f t="shared" si="62"/>
        <v/>
      </c>
      <c r="AX65" s="32" t="str">
        <f t="shared" si="63"/>
        <v/>
      </c>
      <c r="AY65" s="32" t="str">
        <f t="shared" si="64"/>
        <v/>
      </c>
      <c r="AZ65" s="32" t="str">
        <f t="shared" si="65"/>
        <v/>
      </c>
      <c r="BA65" s="32" t="str">
        <f t="shared" si="66"/>
        <v/>
      </c>
      <c r="BB65" s="32" t="str">
        <f t="shared" si="67"/>
        <v/>
      </c>
      <c r="BC65" s="32" t="str">
        <f t="shared" si="55"/>
        <v>999:99.99</v>
      </c>
      <c r="BD65" s="32" t="str">
        <f t="shared" si="56"/>
        <v>999:99.99</v>
      </c>
      <c r="BE65" s="65" t="str">
        <f t="shared" si="28"/>
        <v>1980/1/1</v>
      </c>
    </row>
    <row r="66" spans="1:57" ht="24.75" customHeight="1" x14ac:dyDescent="0.15">
      <c r="A66" s="38" t="str">
        <f t="shared" si="57"/>
        <v/>
      </c>
      <c r="B66" s="38" t="str">
        <f t="shared" si="43"/>
        <v/>
      </c>
      <c r="C66" s="47"/>
      <c r="D66" s="48"/>
      <c r="E66" s="48"/>
      <c r="F66" s="48"/>
      <c r="G66" s="49"/>
      <c r="H66" s="49"/>
      <c r="I66" s="49"/>
      <c r="J66" s="49"/>
      <c r="K66" s="49"/>
      <c r="L66" s="50"/>
      <c r="M66" s="49"/>
      <c r="N66" s="50"/>
      <c r="O66" s="51"/>
      <c r="P66" s="50"/>
      <c r="Q66" s="38" t="str">
        <f>IF(C66="","",YEAR(申込書!$B$3)-YEAR(申込一覧表!C66))</f>
        <v/>
      </c>
      <c r="R66" s="88"/>
      <c r="S66" s="4" t="str">
        <f t="shared" si="9"/>
        <v/>
      </c>
      <c r="T66" s="53">
        <f t="shared" si="58"/>
        <v>0</v>
      </c>
      <c r="U66" s="53">
        <f t="shared" si="59"/>
        <v>0</v>
      </c>
      <c r="V66" s="53">
        <f t="shared" si="44"/>
        <v>0</v>
      </c>
      <c r="W66" s="53">
        <f t="shared" si="60"/>
        <v>0</v>
      </c>
      <c r="X66" s="54" t="str">
        <f>IF(G66="","",IF(O66="",申込書!$AB$6,LEFT(O66,2)&amp;RIGHT(O66,3)))</f>
        <v/>
      </c>
      <c r="Y66" s="54" t="str">
        <f t="shared" si="13"/>
        <v/>
      </c>
      <c r="Z66" s="54" t="str">
        <f t="shared" si="14"/>
        <v/>
      </c>
      <c r="AA66" s="55"/>
      <c r="AB66" s="25"/>
      <c r="AH66">
        <v>59</v>
      </c>
      <c r="AI66">
        <f t="shared" si="15"/>
        <v>0</v>
      </c>
      <c r="AJ66" t="str">
        <f t="shared" si="16"/>
        <v/>
      </c>
      <c r="AK66">
        <f t="shared" si="61"/>
        <v>0</v>
      </c>
      <c r="AL66" t="str">
        <f t="shared" si="18"/>
        <v/>
      </c>
      <c r="AM66" t="str">
        <f t="shared" si="19"/>
        <v/>
      </c>
      <c r="AN66" t="str">
        <f t="shared" si="20"/>
        <v/>
      </c>
      <c r="AO66">
        <v>5</v>
      </c>
      <c r="AP66" t="str">
        <f t="shared" si="29"/>
        <v xml:space="preserve"> </v>
      </c>
      <c r="AQ66">
        <v>59</v>
      </c>
      <c r="AR66" t="str">
        <f>IF(G66="","",YEAR(申込書!$B$3)-YEAR(BE66))</f>
        <v/>
      </c>
      <c r="AS66" t="str">
        <f t="shared" si="45"/>
        <v/>
      </c>
      <c r="AT66">
        <f t="shared" si="46"/>
        <v>0</v>
      </c>
      <c r="AU66">
        <f t="shared" si="47"/>
        <v>0</v>
      </c>
      <c r="AV66">
        <f t="shared" si="48"/>
        <v>0</v>
      </c>
      <c r="AW66" s="32" t="str">
        <f t="shared" si="62"/>
        <v/>
      </c>
      <c r="AX66" s="32" t="str">
        <f t="shared" si="63"/>
        <v/>
      </c>
      <c r="AY66" s="32" t="str">
        <f t="shared" si="64"/>
        <v/>
      </c>
      <c r="AZ66" s="32" t="str">
        <f t="shared" si="65"/>
        <v/>
      </c>
      <c r="BA66" s="32" t="str">
        <f t="shared" si="66"/>
        <v/>
      </c>
      <c r="BB66" s="32" t="str">
        <f t="shared" si="67"/>
        <v/>
      </c>
      <c r="BC66" s="32" t="str">
        <f t="shared" si="55"/>
        <v>999:99.99</v>
      </c>
      <c r="BD66" s="32" t="str">
        <f t="shared" si="56"/>
        <v>999:99.99</v>
      </c>
      <c r="BE66" s="65" t="str">
        <f t="shared" si="28"/>
        <v>1980/1/1</v>
      </c>
    </row>
    <row r="67" spans="1:57" ht="24.75" customHeight="1" x14ac:dyDescent="0.15">
      <c r="A67" s="38" t="str">
        <f t="shared" si="57"/>
        <v/>
      </c>
      <c r="B67" s="38" t="str">
        <f t="shared" si="43"/>
        <v/>
      </c>
      <c r="C67" s="47"/>
      <c r="D67" s="48"/>
      <c r="E67" s="48"/>
      <c r="F67" s="48"/>
      <c r="G67" s="49"/>
      <c r="H67" s="49"/>
      <c r="I67" s="49"/>
      <c r="J67" s="49"/>
      <c r="K67" s="49"/>
      <c r="L67" s="50"/>
      <c r="M67" s="49"/>
      <c r="N67" s="50"/>
      <c r="O67" s="51"/>
      <c r="P67" s="50"/>
      <c r="Q67" s="38" t="str">
        <f>IF(C67="","",YEAR(申込書!$B$3)-YEAR(申込一覧表!C67))</f>
        <v/>
      </c>
      <c r="R67" s="88"/>
      <c r="S67" s="4" t="str">
        <f t="shared" si="9"/>
        <v/>
      </c>
      <c r="T67" s="53">
        <f t="shared" si="58"/>
        <v>0</v>
      </c>
      <c r="U67" s="53">
        <f t="shared" si="59"/>
        <v>0</v>
      </c>
      <c r="V67" s="53">
        <f t="shared" si="44"/>
        <v>0</v>
      </c>
      <c r="W67" s="53">
        <f t="shared" si="60"/>
        <v>0</v>
      </c>
      <c r="X67" s="54" t="str">
        <f>IF(G67="","",IF(O67="",申込書!$AB$6,LEFT(O67,2)&amp;RIGHT(O67,3)))</f>
        <v/>
      </c>
      <c r="Y67" s="54" t="str">
        <f t="shared" si="13"/>
        <v/>
      </c>
      <c r="Z67" s="54" t="str">
        <f t="shared" si="14"/>
        <v/>
      </c>
      <c r="AA67" s="55"/>
      <c r="AB67" s="25"/>
      <c r="AH67">
        <v>60</v>
      </c>
      <c r="AI67">
        <f t="shared" si="15"/>
        <v>0</v>
      </c>
      <c r="AJ67" t="str">
        <f t="shared" si="16"/>
        <v/>
      </c>
      <c r="AK67">
        <f t="shared" si="61"/>
        <v>0</v>
      </c>
      <c r="AL67" t="str">
        <f t="shared" si="18"/>
        <v/>
      </c>
      <c r="AM67" t="str">
        <f t="shared" si="19"/>
        <v/>
      </c>
      <c r="AN67" t="str">
        <f t="shared" si="20"/>
        <v/>
      </c>
      <c r="AO67">
        <v>5</v>
      </c>
      <c r="AP67" t="str">
        <f t="shared" ref="AP67:AP89" si="68">I67&amp;" "&amp;J67</f>
        <v xml:space="preserve"> </v>
      </c>
      <c r="AQ67">
        <v>60</v>
      </c>
      <c r="AR67" t="str">
        <f>IF(G67="","",YEAR(申込書!$B$3)-YEAR(BE67))</f>
        <v/>
      </c>
      <c r="AS67" t="str">
        <f t="shared" si="45"/>
        <v/>
      </c>
      <c r="AT67">
        <f t="shared" si="46"/>
        <v>0</v>
      </c>
      <c r="AU67">
        <f t="shared" si="47"/>
        <v>0</v>
      </c>
      <c r="AV67">
        <f t="shared" si="48"/>
        <v>0</v>
      </c>
      <c r="AW67" s="32" t="str">
        <f t="shared" si="62"/>
        <v/>
      </c>
      <c r="AX67" s="32" t="str">
        <f t="shared" si="63"/>
        <v/>
      </c>
      <c r="AY67" s="32" t="str">
        <f t="shared" si="64"/>
        <v/>
      </c>
      <c r="AZ67" s="32" t="str">
        <f t="shared" si="65"/>
        <v/>
      </c>
      <c r="BA67" s="32" t="str">
        <f t="shared" si="66"/>
        <v/>
      </c>
      <c r="BB67" s="32" t="str">
        <f t="shared" si="67"/>
        <v/>
      </c>
      <c r="BC67" s="32" t="str">
        <f t="shared" si="55"/>
        <v>999:99.99</v>
      </c>
      <c r="BD67" s="32" t="str">
        <f t="shared" si="56"/>
        <v>999:99.99</v>
      </c>
      <c r="BE67" s="65" t="str">
        <f t="shared" si="28"/>
        <v>1980/1/1</v>
      </c>
    </row>
    <row r="68" spans="1:57" ht="24.75" customHeight="1" x14ac:dyDescent="0.15">
      <c r="A68" s="38" t="str">
        <f t="shared" si="57"/>
        <v/>
      </c>
      <c r="B68" s="38" t="str">
        <f t="shared" si="43"/>
        <v/>
      </c>
      <c r="C68" s="47"/>
      <c r="D68" s="48"/>
      <c r="E68" s="48"/>
      <c r="F68" s="48"/>
      <c r="G68" s="49"/>
      <c r="H68" s="49"/>
      <c r="I68" s="49"/>
      <c r="J68" s="49"/>
      <c r="K68" s="49"/>
      <c r="L68" s="50"/>
      <c r="M68" s="49"/>
      <c r="N68" s="50"/>
      <c r="O68" s="51"/>
      <c r="P68" s="50"/>
      <c r="Q68" s="38" t="str">
        <f>IF(C68="","",YEAR(申込書!$B$3)-YEAR(申込一覧表!C68))</f>
        <v/>
      </c>
      <c r="R68" s="88"/>
      <c r="S68" s="4" t="str">
        <f t="shared" si="9"/>
        <v/>
      </c>
      <c r="T68" s="53">
        <f t="shared" si="58"/>
        <v>0</v>
      </c>
      <c r="U68" s="53">
        <f t="shared" si="59"/>
        <v>0</v>
      </c>
      <c r="V68" s="53">
        <f t="shared" si="44"/>
        <v>0</v>
      </c>
      <c r="W68" s="53">
        <f t="shared" si="60"/>
        <v>0</v>
      </c>
      <c r="X68" s="54" t="str">
        <f>IF(G68="","",IF(O68="",申込書!$AB$6,LEFT(O68,2)&amp;RIGHT(O68,3)))</f>
        <v/>
      </c>
      <c r="Y68" s="54" t="str">
        <f t="shared" si="13"/>
        <v/>
      </c>
      <c r="Z68" s="54" t="str">
        <f t="shared" si="14"/>
        <v/>
      </c>
      <c r="AA68" s="55"/>
      <c r="AB68" s="25"/>
      <c r="AH68">
        <v>61</v>
      </c>
      <c r="AI68">
        <f t="shared" si="15"/>
        <v>0</v>
      </c>
      <c r="AJ68" t="str">
        <f t="shared" si="16"/>
        <v/>
      </c>
      <c r="AK68">
        <f t="shared" si="61"/>
        <v>0</v>
      </c>
      <c r="AL68" t="str">
        <f t="shared" si="18"/>
        <v/>
      </c>
      <c r="AM68" t="str">
        <f t="shared" si="19"/>
        <v/>
      </c>
      <c r="AN68" t="str">
        <f t="shared" si="20"/>
        <v/>
      </c>
      <c r="AO68">
        <v>5</v>
      </c>
      <c r="AP68" t="str">
        <f t="shared" si="68"/>
        <v xml:space="preserve"> </v>
      </c>
      <c r="AQ68">
        <v>61</v>
      </c>
      <c r="AR68" t="str">
        <f>IF(G68="","",YEAR(申込書!$B$3)-YEAR(BE68))</f>
        <v/>
      </c>
      <c r="AS68" t="str">
        <f t="shared" si="45"/>
        <v/>
      </c>
      <c r="AT68">
        <f t="shared" si="46"/>
        <v>0</v>
      </c>
      <c r="AU68">
        <f t="shared" si="47"/>
        <v>0</v>
      </c>
      <c r="AV68">
        <f t="shared" si="48"/>
        <v>0</v>
      </c>
      <c r="AW68" s="32" t="str">
        <f t="shared" si="62"/>
        <v/>
      </c>
      <c r="AX68" s="32" t="str">
        <f t="shared" si="63"/>
        <v/>
      </c>
      <c r="AY68" s="32" t="str">
        <f t="shared" si="64"/>
        <v/>
      </c>
      <c r="AZ68" s="32" t="str">
        <f t="shared" si="65"/>
        <v/>
      </c>
      <c r="BA68" s="32" t="str">
        <f t="shared" si="66"/>
        <v/>
      </c>
      <c r="BB68" s="32" t="str">
        <f t="shared" si="67"/>
        <v/>
      </c>
      <c r="BC68" s="32" t="str">
        <f t="shared" si="55"/>
        <v>999:99.99</v>
      </c>
      <c r="BD68" s="32" t="str">
        <f t="shared" si="56"/>
        <v>999:99.99</v>
      </c>
      <c r="BE68" s="65" t="str">
        <f t="shared" si="28"/>
        <v>1980/1/1</v>
      </c>
    </row>
    <row r="69" spans="1:57" ht="24.75" customHeight="1" x14ac:dyDescent="0.15">
      <c r="A69" s="38" t="str">
        <f t="shared" si="57"/>
        <v/>
      </c>
      <c r="B69" s="38" t="str">
        <f t="shared" si="43"/>
        <v/>
      </c>
      <c r="C69" s="47"/>
      <c r="D69" s="48"/>
      <c r="E69" s="48"/>
      <c r="F69" s="48"/>
      <c r="G69" s="49"/>
      <c r="H69" s="49"/>
      <c r="I69" s="49"/>
      <c r="J69" s="49"/>
      <c r="K69" s="49"/>
      <c r="L69" s="50"/>
      <c r="M69" s="49"/>
      <c r="N69" s="50"/>
      <c r="O69" s="51"/>
      <c r="P69" s="50"/>
      <c r="Q69" s="38" t="str">
        <f>IF(C69="","",YEAR(申込書!$B$3)-YEAR(申込一覧表!C69))</f>
        <v/>
      </c>
      <c r="R69" s="88"/>
      <c r="S69" s="4" t="str">
        <f t="shared" si="9"/>
        <v/>
      </c>
      <c r="T69" s="53">
        <f t="shared" si="58"/>
        <v>0</v>
      </c>
      <c r="U69" s="53">
        <f t="shared" si="59"/>
        <v>0</v>
      </c>
      <c r="V69" s="53">
        <f t="shared" si="44"/>
        <v>0</v>
      </c>
      <c r="W69" s="53">
        <f t="shared" si="60"/>
        <v>0</v>
      </c>
      <c r="X69" s="54" t="str">
        <f>IF(G69="","",IF(O69="",申込書!$AB$6,LEFT(O69,2)&amp;RIGHT(O69,3)))</f>
        <v/>
      </c>
      <c r="Y69" s="54" t="str">
        <f t="shared" si="13"/>
        <v/>
      </c>
      <c r="Z69" s="54" t="str">
        <f t="shared" si="14"/>
        <v/>
      </c>
      <c r="AA69" s="55"/>
      <c r="AB69" s="25"/>
      <c r="AH69">
        <v>62</v>
      </c>
      <c r="AI69">
        <f t="shared" si="15"/>
        <v>0</v>
      </c>
      <c r="AJ69" t="str">
        <f t="shared" si="16"/>
        <v/>
      </c>
      <c r="AK69">
        <f t="shared" si="61"/>
        <v>0</v>
      </c>
      <c r="AL69" t="str">
        <f t="shared" si="18"/>
        <v/>
      </c>
      <c r="AM69" t="str">
        <f t="shared" si="19"/>
        <v/>
      </c>
      <c r="AN69" t="str">
        <f t="shared" si="20"/>
        <v/>
      </c>
      <c r="AO69">
        <v>5</v>
      </c>
      <c r="AP69" t="str">
        <f t="shared" si="68"/>
        <v xml:space="preserve"> </v>
      </c>
      <c r="AQ69">
        <v>62</v>
      </c>
      <c r="AR69" t="str">
        <f>IF(G69="","",YEAR(申込書!$B$3)-YEAR(BE69))</f>
        <v/>
      </c>
      <c r="AS69" t="str">
        <f t="shared" si="45"/>
        <v/>
      </c>
      <c r="AT69">
        <f t="shared" si="46"/>
        <v>0</v>
      </c>
      <c r="AU69">
        <f t="shared" si="47"/>
        <v>0</v>
      </c>
      <c r="AV69">
        <f t="shared" si="48"/>
        <v>0</v>
      </c>
      <c r="AW69" s="32" t="str">
        <f t="shared" si="62"/>
        <v/>
      </c>
      <c r="AX69" s="32" t="str">
        <f t="shared" si="63"/>
        <v/>
      </c>
      <c r="AY69" s="32" t="str">
        <f t="shared" si="64"/>
        <v/>
      </c>
      <c r="AZ69" s="32" t="str">
        <f t="shared" si="65"/>
        <v/>
      </c>
      <c r="BA69" s="32" t="str">
        <f t="shared" si="66"/>
        <v/>
      </c>
      <c r="BB69" s="32" t="str">
        <f t="shared" si="67"/>
        <v/>
      </c>
      <c r="BC69" s="32" t="str">
        <f t="shared" si="55"/>
        <v>999:99.99</v>
      </c>
      <c r="BD69" s="32" t="str">
        <f t="shared" si="56"/>
        <v>999:99.99</v>
      </c>
      <c r="BE69" s="65" t="str">
        <f t="shared" si="28"/>
        <v>1980/1/1</v>
      </c>
    </row>
    <row r="70" spans="1:57" ht="24.75" customHeight="1" x14ac:dyDescent="0.15">
      <c r="A70" s="38" t="str">
        <f t="shared" si="57"/>
        <v/>
      </c>
      <c r="B70" s="38" t="str">
        <f t="shared" si="43"/>
        <v/>
      </c>
      <c r="C70" s="47"/>
      <c r="D70" s="48"/>
      <c r="E70" s="48"/>
      <c r="F70" s="48"/>
      <c r="G70" s="49"/>
      <c r="H70" s="49"/>
      <c r="I70" s="49"/>
      <c r="J70" s="49"/>
      <c r="K70" s="49"/>
      <c r="L70" s="50"/>
      <c r="M70" s="49"/>
      <c r="N70" s="50"/>
      <c r="O70" s="51"/>
      <c r="P70" s="50"/>
      <c r="Q70" s="38" t="str">
        <f>IF(C70="","",YEAR(申込書!$B$3)-YEAR(申込一覧表!C70))</f>
        <v/>
      </c>
      <c r="R70" s="88"/>
      <c r="S70" s="4" t="str">
        <f t="shared" si="9"/>
        <v/>
      </c>
      <c r="T70" s="53">
        <f t="shared" si="58"/>
        <v>0</v>
      </c>
      <c r="U70" s="53">
        <f t="shared" si="59"/>
        <v>0</v>
      </c>
      <c r="V70" s="53">
        <f t="shared" si="44"/>
        <v>0</v>
      </c>
      <c r="W70" s="53">
        <f t="shared" si="60"/>
        <v>0</v>
      </c>
      <c r="X70" s="54" t="str">
        <f>IF(G70="","",IF(O70="",申込書!$AB$6,LEFT(O70,2)&amp;RIGHT(O70,3)))</f>
        <v/>
      </c>
      <c r="Y70" s="54" t="str">
        <f t="shared" si="13"/>
        <v/>
      </c>
      <c r="Z70" s="54" t="str">
        <f t="shared" si="14"/>
        <v/>
      </c>
      <c r="AA70" s="55"/>
      <c r="AB70" s="25"/>
      <c r="AH70">
        <v>63</v>
      </c>
      <c r="AI70">
        <f t="shared" si="15"/>
        <v>0</v>
      </c>
      <c r="AJ70" t="str">
        <f t="shared" si="16"/>
        <v/>
      </c>
      <c r="AK70">
        <f t="shared" si="61"/>
        <v>0</v>
      </c>
      <c r="AL70" t="str">
        <f t="shared" si="18"/>
        <v/>
      </c>
      <c r="AM70" t="str">
        <f t="shared" si="19"/>
        <v/>
      </c>
      <c r="AN70" t="str">
        <f t="shared" si="20"/>
        <v/>
      </c>
      <c r="AO70">
        <v>5</v>
      </c>
      <c r="AP70" t="str">
        <f t="shared" si="68"/>
        <v xml:space="preserve"> </v>
      </c>
      <c r="AQ70">
        <v>63</v>
      </c>
      <c r="AR70" t="str">
        <f>IF(G70="","",YEAR(申込書!$B$3)-YEAR(BE70))</f>
        <v/>
      </c>
      <c r="AS70" t="str">
        <f t="shared" si="45"/>
        <v/>
      </c>
      <c r="AT70">
        <f t="shared" si="46"/>
        <v>0</v>
      </c>
      <c r="AU70">
        <f t="shared" si="47"/>
        <v>0</v>
      </c>
      <c r="AV70">
        <f t="shared" si="48"/>
        <v>0</v>
      </c>
      <c r="AW70" s="32" t="str">
        <f t="shared" si="62"/>
        <v/>
      </c>
      <c r="AX70" s="32" t="str">
        <f t="shared" si="63"/>
        <v/>
      </c>
      <c r="AY70" s="32" t="str">
        <f t="shared" si="64"/>
        <v/>
      </c>
      <c r="AZ70" s="32" t="str">
        <f t="shared" si="65"/>
        <v/>
      </c>
      <c r="BA70" s="32" t="str">
        <f t="shared" si="66"/>
        <v/>
      </c>
      <c r="BB70" s="32" t="str">
        <f t="shared" si="67"/>
        <v/>
      </c>
      <c r="BC70" s="32" t="str">
        <f t="shared" si="55"/>
        <v>999:99.99</v>
      </c>
      <c r="BD70" s="32" t="str">
        <f t="shared" si="56"/>
        <v>999:99.99</v>
      </c>
      <c r="BE70" s="65" t="str">
        <f t="shared" si="28"/>
        <v>1980/1/1</v>
      </c>
    </row>
    <row r="71" spans="1:57" ht="24.75" customHeight="1" x14ac:dyDescent="0.15">
      <c r="A71" s="38" t="str">
        <f t="shared" si="57"/>
        <v/>
      </c>
      <c r="B71" s="38" t="str">
        <f t="shared" si="43"/>
        <v/>
      </c>
      <c r="C71" s="47"/>
      <c r="D71" s="48"/>
      <c r="E71" s="48"/>
      <c r="F71" s="48"/>
      <c r="G71" s="49"/>
      <c r="H71" s="49"/>
      <c r="I71" s="49"/>
      <c r="J71" s="49"/>
      <c r="K71" s="49"/>
      <c r="L71" s="50"/>
      <c r="M71" s="49"/>
      <c r="N71" s="50"/>
      <c r="O71" s="51"/>
      <c r="P71" s="50"/>
      <c r="Q71" s="38" t="str">
        <f>IF(C71="","",YEAR(申込書!$B$3)-YEAR(申込一覧表!C71))</f>
        <v/>
      </c>
      <c r="R71" s="88"/>
      <c r="S71" s="4" t="str">
        <f t="shared" ref="S71:S107" si="69">IF(C71="","",IF(Q71&gt;79,1,""))</f>
        <v/>
      </c>
      <c r="T71" s="53">
        <f t="shared" si="58"/>
        <v>0</v>
      </c>
      <c r="U71" s="53">
        <f t="shared" si="59"/>
        <v>0</v>
      </c>
      <c r="V71" s="53">
        <f t="shared" si="44"/>
        <v>0</v>
      </c>
      <c r="W71" s="53">
        <f t="shared" si="60"/>
        <v>0</v>
      </c>
      <c r="X71" s="54" t="str">
        <f>IF(G71="","",IF(O71="",申込書!$AB$6,LEFT(O71,2)&amp;RIGHT(O71,3)))</f>
        <v/>
      </c>
      <c r="Y71" s="54" t="str">
        <f t="shared" ref="Y71:Y107" si="70">IF(OR(G71="",O71=""),"",LEFT(O71,2)&amp;RIGHT(O71,3))</f>
        <v/>
      </c>
      <c r="Z71" s="54" t="str">
        <f t="shared" ref="Z71:Z107" si="71">IF(OR(H71="",P71=""),"",P71)</f>
        <v/>
      </c>
      <c r="AA71" s="55"/>
      <c r="AB71" s="25"/>
      <c r="AH71">
        <v>64</v>
      </c>
      <c r="AI71">
        <f t="shared" ref="AI71:AI107" si="72">IF(OR(AL71="",AU71=5),AI70,AI70+1)</f>
        <v>0</v>
      </c>
      <c r="AJ71" t="str">
        <f t="shared" ref="AJ71:AJ107" si="73">IF(OR(AL71="",AU71=5),"",AI71)</f>
        <v/>
      </c>
      <c r="AK71">
        <f t="shared" si="61"/>
        <v>0</v>
      </c>
      <c r="AL71" t="str">
        <f t="shared" ref="AL71:AL107" si="74">IF(AND(K71="",M71=""),"",IF(AK71=2,TRIM(G71)&amp;"      "&amp;TRIM(H71),IF(AK71=3,TRIM(G71)&amp;"    "&amp;TRIM(H71),IF(AK71=4,TRIM(G71)&amp;"  "&amp;TRIM(H71),TRIM(G71)&amp;TRIM(H71)))))</f>
        <v/>
      </c>
      <c r="AM71" t="str">
        <f t="shared" ref="AM71:AM107" si="75">IF(AL71="","",G71&amp;"  "&amp;H71)</f>
        <v/>
      </c>
      <c r="AN71" t="str">
        <f t="shared" ref="AN71:AN107" si="76">IF(AR71="","",IF(AR71&lt;25,18,AR71-MOD(AR71,5)))</f>
        <v/>
      </c>
      <c r="AO71">
        <v>5</v>
      </c>
      <c r="AP71" t="str">
        <f t="shared" si="68"/>
        <v xml:space="preserve"> </v>
      </c>
      <c r="AQ71">
        <v>64</v>
      </c>
      <c r="AR71" t="str">
        <f>IF(G71="","",YEAR(申込書!$B$3)-YEAR(BE71))</f>
        <v/>
      </c>
      <c r="AS71" t="str">
        <f t="shared" si="45"/>
        <v/>
      </c>
      <c r="AT71">
        <f t="shared" ref="AT71:AT107" si="77">IF(D71="100歳",1,IF(D71="他チーム",5,0))</f>
        <v>0</v>
      </c>
      <c r="AU71">
        <f t="shared" ref="AU71:AU107" si="78">IF(G71="",0,IF(AND(O71="",P71=""),0,5))</f>
        <v>0</v>
      </c>
      <c r="AV71">
        <f t="shared" ref="AV71:AV107" si="79">IF(F71="",0,IF(F71="ｽﾀｯﾌ",1,0))</f>
        <v>0</v>
      </c>
      <c r="AW71" s="32" t="str">
        <f t="shared" si="62"/>
        <v/>
      </c>
      <c r="AX71" s="32" t="str">
        <f t="shared" si="63"/>
        <v/>
      </c>
      <c r="AY71" s="32" t="str">
        <f t="shared" si="64"/>
        <v/>
      </c>
      <c r="AZ71" s="32" t="str">
        <f t="shared" si="65"/>
        <v/>
      </c>
      <c r="BA71" s="32" t="str">
        <f t="shared" si="66"/>
        <v/>
      </c>
      <c r="BB71" s="32" t="str">
        <f t="shared" si="67"/>
        <v/>
      </c>
      <c r="BC71" s="32" t="str">
        <f t="shared" ref="BC71:BC107" si="80">IF(L71="","999:99.99"," "&amp;LEFT(RIGHT("        "&amp;TEXT(L71,"0.00"),7),2)&amp;":"&amp;RIGHT(TEXT(L71,"0.00"),5))</f>
        <v>999:99.99</v>
      </c>
      <c r="BD71" s="32" t="str">
        <f t="shared" ref="BD71:BD107" si="81">IF(N71="","999:99.99"," "&amp;LEFT(RIGHT("        "&amp;TEXT(N71,"0.00"),7),2)&amp;":"&amp;RIGHT(TEXT(N71,"0.00"),5))</f>
        <v>999:99.99</v>
      </c>
      <c r="BE71" s="65" t="str">
        <f t="shared" ref="BE71:BE107" si="82">IF(C71="","1980/1/1",C71)</f>
        <v>1980/1/1</v>
      </c>
    </row>
    <row r="72" spans="1:57" ht="24.75" customHeight="1" x14ac:dyDescent="0.15">
      <c r="A72" s="38" t="str">
        <f t="shared" si="57"/>
        <v/>
      </c>
      <c r="B72" s="38" t="str">
        <f t="shared" si="43"/>
        <v/>
      </c>
      <c r="C72" s="47"/>
      <c r="D72" s="48"/>
      <c r="E72" s="48"/>
      <c r="F72" s="48"/>
      <c r="G72" s="49"/>
      <c r="H72" s="49"/>
      <c r="I72" s="49"/>
      <c r="J72" s="49"/>
      <c r="K72" s="49"/>
      <c r="L72" s="50"/>
      <c r="M72" s="49"/>
      <c r="N72" s="50"/>
      <c r="O72" s="51"/>
      <c r="P72" s="50"/>
      <c r="Q72" s="38" t="str">
        <f>IF(C72="","",YEAR(申込書!$B$3)-YEAR(申込一覧表!C72))</f>
        <v/>
      </c>
      <c r="R72" s="88"/>
      <c r="S72" s="4" t="str">
        <f t="shared" si="69"/>
        <v/>
      </c>
      <c r="T72" s="53">
        <f t="shared" si="58"/>
        <v>0</v>
      </c>
      <c r="U72" s="53">
        <f t="shared" si="59"/>
        <v>0</v>
      </c>
      <c r="V72" s="53">
        <f t="shared" si="44"/>
        <v>0</v>
      </c>
      <c r="W72" s="53">
        <f t="shared" si="60"/>
        <v>0</v>
      </c>
      <c r="X72" s="54" t="str">
        <f>IF(G72="","",IF(O72="",申込書!$AB$6,LEFT(O72,2)&amp;RIGHT(O72,3)))</f>
        <v/>
      </c>
      <c r="Y72" s="54" t="str">
        <f t="shared" si="70"/>
        <v/>
      </c>
      <c r="Z72" s="54" t="str">
        <f t="shared" si="71"/>
        <v/>
      </c>
      <c r="AA72" s="55"/>
      <c r="AB72" s="25"/>
      <c r="AH72">
        <v>65</v>
      </c>
      <c r="AI72">
        <f t="shared" si="72"/>
        <v>0</v>
      </c>
      <c r="AJ72" t="str">
        <f t="shared" si="73"/>
        <v/>
      </c>
      <c r="AK72">
        <f t="shared" si="61"/>
        <v>0</v>
      </c>
      <c r="AL72" t="str">
        <f t="shared" si="74"/>
        <v/>
      </c>
      <c r="AM72" t="str">
        <f t="shared" si="75"/>
        <v/>
      </c>
      <c r="AN72" t="str">
        <f t="shared" si="76"/>
        <v/>
      </c>
      <c r="AO72">
        <v>5</v>
      </c>
      <c r="AP72" t="str">
        <f t="shared" si="68"/>
        <v xml:space="preserve"> </v>
      </c>
      <c r="AQ72">
        <v>65</v>
      </c>
      <c r="AR72" t="str">
        <f>IF(G72="","",YEAR(申込書!$B$3)-YEAR(BE72))</f>
        <v/>
      </c>
      <c r="AS72" t="str">
        <f t="shared" si="45"/>
        <v/>
      </c>
      <c r="AT72">
        <f t="shared" si="77"/>
        <v>0</v>
      </c>
      <c r="AU72">
        <f t="shared" si="78"/>
        <v>0</v>
      </c>
      <c r="AV72">
        <f t="shared" si="79"/>
        <v>0</v>
      </c>
      <c r="AW72" s="32" t="str">
        <f t="shared" si="62"/>
        <v/>
      </c>
      <c r="AX72" s="32" t="str">
        <f t="shared" si="63"/>
        <v/>
      </c>
      <c r="AY72" s="32" t="str">
        <f t="shared" si="64"/>
        <v/>
      </c>
      <c r="AZ72" s="32" t="str">
        <f t="shared" si="65"/>
        <v/>
      </c>
      <c r="BA72" s="32" t="str">
        <f t="shared" si="66"/>
        <v/>
      </c>
      <c r="BB72" s="32" t="str">
        <f t="shared" si="67"/>
        <v/>
      </c>
      <c r="BC72" s="32" t="str">
        <f t="shared" si="80"/>
        <v>999:99.99</v>
      </c>
      <c r="BD72" s="32" t="str">
        <f t="shared" si="81"/>
        <v>999:99.99</v>
      </c>
      <c r="BE72" s="65" t="str">
        <f t="shared" si="82"/>
        <v>1980/1/1</v>
      </c>
    </row>
    <row r="73" spans="1:57" ht="24.75" customHeight="1" x14ac:dyDescent="0.15">
      <c r="A73" s="38" t="str">
        <f t="shared" si="57"/>
        <v/>
      </c>
      <c r="B73" s="38" t="str">
        <f t="shared" si="43"/>
        <v/>
      </c>
      <c r="C73" s="47"/>
      <c r="D73" s="48"/>
      <c r="E73" s="48"/>
      <c r="F73" s="48"/>
      <c r="G73" s="49"/>
      <c r="H73" s="49"/>
      <c r="I73" s="49"/>
      <c r="J73" s="49"/>
      <c r="K73" s="49"/>
      <c r="L73" s="50"/>
      <c r="M73" s="49"/>
      <c r="N73" s="50"/>
      <c r="O73" s="51"/>
      <c r="P73" s="50"/>
      <c r="Q73" s="38" t="str">
        <f>IF(C73="","",YEAR(申込書!$B$3)-YEAR(申込一覧表!C73))</f>
        <v/>
      </c>
      <c r="R73" s="88"/>
      <c r="S73" s="4" t="str">
        <f t="shared" si="69"/>
        <v/>
      </c>
      <c r="T73" s="53">
        <f t="shared" si="58"/>
        <v>0</v>
      </c>
      <c r="U73" s="53">
        <f t="shared" si="59"/>
        <v>0</v>
      </c>
      <c r="V73" s="53">
        <f t="shared" si="44"/>
        <v>0</v>
      </c>
      <c r="W73" s="53">
        <f t="shared" si="60"/>
        <v>0</v>
      </c>
      <c r="X73" s="54" t="str">
        <f>IF(G73="","",IF(O73="",申込書!$AB$6,LEFT(O73,2)&amp;RIGHT(O73,3)))</f>
        <v/>
      </c>
      <c r="Y73" s="54" t="str">
        <f t="shared" si="70"/>
        <v/>
      </c>
      <c r="Z73" s="54" t="str">
        <f t="shared" si="71"/>
        <v/>
      </c>
      <c r="AA73" s="55"/>
      <c r="AB73" s="25"/>
      <c r="AH73">
        <v>66</v>
      </c>
      <c r="AI73">
        <f t="shared" si="72"/>
        <v>0</v>
      </c>
      <c r="AJ73" t="str">
        <f t="shared" si="73"/>
        <v/>
      </c>
      <c r="AK73">
        <f t="shared" si="61"/>
        <v>0</v>
      </c>
      <c r="AL73" t="str">
        <f t="shared" si="74"/>
        <v/>
      </c>
      <c r="AM73" t="str">
        <f t="shared" si="75"/>
        <v/>
      </c>
      <c r="AN73" t="str">
        <f t="shared" si="76"/>
        <v/>
      </c>
      <c r="AO73">
        <v>5</v>
      </c>
      <c r="AP73" t="str">
        <f t="shared" si="68"/>
        <v xml:space="preserve"> </v>
      </c>
      <c r="AQ73">
        <v>66</v>
      </c>
      <c r="AR73" t="str">
        <f>IF(G73="","",YEAR(申込書!$B$3)-YEAR(BE73))</f>
        <v/>
      </c>
      <c r="AS73" t="str">
        <f t="shared" si="45"/>
        <v/>
      </c>
      <c r="AT73">
        <f t="shared" si="77"/>
        <v>0</v>
      </c>
      <c r="AU73">
        <f t="shared" si="78"/>
        <v>0</v>
      </c>
      <c r="AV73">
        <f t="shared" si="79"/>
        <v>0</v>
      </c>
      <c r="AW73" s="32" t="str">
        <f t="shared" si="62"/>
        <v/>
      </c>
      <c r="AX73" s="32" t="str">
        <f t="shared" si="63"/>
        <v/>
      </c>
      <c r="AY73" s="32" t="str">
        <f t="shared" si="64"/>
        <v/>
      </c>
      <c r="AZ73" s="32" t="str">
        <f t="shared" si="65"/>
        <v/>
      </c>
      <c r="BA73" s="32" t="str">
        <f t="shared" si="66"/>
        <v/>
      </c>
      <c r="BB73" s="32" t="str">
        <f t="shared" si="67"/>
        <v/>
      </c>
      <c r="BC73" s="32" t="str">
        <f t="shared" si="80"/>
        <v>999:99.99</v>
      </c>
      <c r="BD73" s="32" t="str">
        <f t="shared" si="81"/>
        <v>999:99.99</v>
      </c>
      <c r="BE73" s="65" t="str">
        <f t="shared" si="82"/>
        <v>1980/1/1</v>
      </c>
    </row>
    <row r="74" spans="1:57" ht="24.75" customHeight="1" x14ac:dyDescent="0.15">
      <c r="A74" s="38" t="str">
        <f t="shared" si="57"/>
        <v/>
      </c>
      <c r="B74" s="38" t="str">
        <f t="shared" si="43"/>
        <v/>
      </c>
      <c r="C74" s="47"/>
      <c r="D74" s="48"/>
      <c r="E74" s="48"/>
      <c r="F74" s="48"/>
      <c r="G74" s="49"/>
      <c r="H74" s="49"/>
      <c r="I74" s="49"/>
      <c r="J74" s="49"/>
      <c r="K74" s="49"/>
      <c r="L74" s="50"/>
      <c r="M74" s="49"/>
      <c r="N74" s="50"/>
      <c r="O74" s="51"/>
      <c r="P74" s="50"/>
      <c r="Q74" s="38" t="str">
        <f>IF(C74="","",YEAR(申込書!$B$3)-YEAR(申込一覧表!C74))</f>
        <v/>
      </c>
      <c r="R74" s="88"/>
      <c r="S74" s="4" t="str">
        <f t="shared" si="69"/>
        <v/>
      </c>
      <c r="T74" s="53">
        <f t="shared" si="58"/>
        <v>0</v>
      </c>
      <c r="U74" s="53">
        <f t="shared" si="59"/>
        <v>0</v>
      </c>
      <c r="V74" s="53">
        <f t="shared" si="44"/>
        <v>0</v>
      </c>
      <c r="W74" s="53">
        <f t="shared" si="60"/>
        <v>0</v>
      </c>
      <c r="X74" s="54" t="str">
        <f>IF(G74="","",IF(O74="",申込書!$AB$6,LEFT(O74,2)&amp;RIGHT(O74,3)))</f>
        <v/>
      </c>
      <c r="Y74" s="54" t="str">
        <f t="shared" si="70"/>
        <v/>
      </c>
      <c r="Z74" s="54" t="str">
        <f t="shared" si="71"/>
        <v/>
      </c>
      <c r="AA74" s="55"/>
      <c r="AB74" s="25"/>
      <c r="AH74">
        <v>67</v>
      </c>
      <c r="AI74">
        <f t="shared" si="72"/>
        <v>0</v>
      </c>
      <c r="AJ74" t="str">
        <f t="shared" si="73"/>
        <v/>
      </c>
      <c r="AK74">
        <f t="shared" si="61"/>
        <v>0</v>
      </c>
      <c r="AL74" t="str">
        <f t="shared" si="74"/>
        <v/>
      </c>
      <c r="AM74" t="str">
        <f t="shared" si="75"/>
        <v/>
      </c>
      <c r="AN74" t="str">
        <f t="shared" si="76"/>
        <v/>
      </c>
      <c r="AO74">
        <v>5</v>
      </c>
      <c r="AP74" t="str">
        <f t="shared" si="68"/>
        <v xml:space="preserve"> </v>
      </c>
      <c r="AQ74">
        <v>67</v>
      </c>
      <c r="AR74" t="str">
        <f>IF(G74="","",YEAR(申込書!$B$3)-YEAR(BE74))</f>
        <v/>
      </c>
      <c r="AS74" t="str">
        <f t="shared" si="45"/>
        <v/>
      </c>
      <c r="AT74">
        <f t="shared" si="77"/>
        <v>0</v>
      </c>
      <c r="AU74">
        <f t="shared" si="78"/>
        <v>0</v>
      </c>
      <c r="AV74">
        <f t="shared" si="79"/>
        <v>0</v>
      </c>
      <c r="AW74" s="32" t="str">
        <f t="shared" si="62"/>
        <v/>
      </c>
      <c r="AX74" s="32" t="str">
        <f t="shared" si="63"/>
        <v/>
      </c>
      <c r="AY74" s="32" t="str">
        <f t="shared" si="64"/>
        <v/>
      </c>
      <c r="AZ74" s="32" t="str">
        <f t="shared" si="65"/>
        <v/>
      </c>
      <c r="BA74" s="32" t="str">
        <f t="shared" si="66"/>
        <v/>
      </c>
      <c r="BB74" s="32" t="str">
        <f t="shared" si="67"/>
        <v/>
      </c>
      <c r="BC74" s="32" t="str">
        <f t="shared" si="80"/>
        <v>999:99.99</v>
      </c>
      <c r="BD74" s="32" t="str">
        <f t="shared" si="81"/>
        <v>999:99.99</v>
      </c>
      <c r="BE74" s="65" t="str">
        <f t="shared" si="82"/>
        <v>1980/1/1</v>
      </c>
    </row>
    <row r="75" spans="1:57" ht="24.75" customHeight="1" x14ac:dyDescent="0.15">
      <c r="A75" s="38" t="str">
        <f t="shared" si="57"/>
        <v/>
      </c>
      <c r="B75" s="38" t="str">
        <f t="shared" si="43"/>
        <v/>
      </c>
      <c r="C75" s="47"/>
      <c r="D75" s="48"/>
      <c r="E75" s="48"/>
      <c r="F75" s="48"/>
      <c r="G75" s="49"/>
      <c r="H75" s="49"/>
      <c r="I75" s="49"/>
      <c r="J75" s="49"/>
      <c r="K75" s="49"/>
      <c r="L75" s="50"/>
      <c r="M75" s="49"/>
      <c r="N75" s="50"/>
      <c r="O75" s="51"/>
      <c r="P75" s="50"/>
      <c r="Q75" s="38" t="str">
        <f>IF(C75="","",YEAR(申込書!$B$3)-YEAR(申込一覧表!C75))</f>
        <v/>
      </c>
      <c r="R75" s="88"/>
      <c r="S75" s="4" t="str">
        <f t="shared" si="69"/>
        <v/>
      </c>
      <c r="T75" s="53">
        <f t="shared" si="58"/>
        <v>0</v>
      </c>
      <c r="U75" s="53">
        <f t="shared" si="59"/>
        <v>0</v>
      </c>
      <c r="V75" s="53">
        <f t="shared" si="44"/>
        <v>0</v>
      </c>
      <c r="W75" s="53">
        <f t="shared" si="60"/>
        <v>0</v>
      </c>
      <c r="X75" s="54" t="str">
        <f>IF(G75="","",IF(O75="",申込書!$AB$6,LEFT(O75,2)&amp;RIGHT(O75,3)))</f>
        <v/>
      </c>
      <c r="Y75" s="54" t="str">
        <f t="shared" si="70"/>
        <v/>
      </c>
      <c r="Z75" s="54" t="str">
        <f t="shared" si="71"/>
        <v/>
      </c>
      <c r="AA75" s="55"/>
      <c r="AB75" s="25"/>
      <c r="AH75">
        <v>68</v>
      </c>
      <c r="AI75">
        <f t="shared" si="72"/>
        <v>0</v>
      </c>
      <c r="AJ75" t="str">
        <f t="shared" si="73"/>
        <v/>
      </c>
      <c r="AK75">
        <f t="shared" si="61"/>
        <v>0</v>
      </c>
      <c r="AL75" t="str">
        <f t="shared" si="74"/>
        <v/>
      </c>
      <c r="AM75" t="str">
        <f t="shared" si="75"/>
        <v/>
      </c>
      <c r="AN75" t="str">
        <f t="shared" si="76"/>
        <v/>
      </c>
      <c r="AO75">
        <v>5</v>
      </c>
      <c r="AP75" t="str">
        <f t="shared" si="68"/>
        <v xml:space="preserve"> </v>
      </c>
      <c r="AQ75">
        <v>68</v>
      </c>
      <c r="AR75" t="str">
        <f>IF(G75="","",YEAR(申込書!$B$3)-YEAR(BE75))</f>
        <v/>
      </c>
      <c r="AS75" t="str">
        <f t="shared" si="45"/>
        <v/>
      </c>
      <c r="AT75">
        <f t="shared" si="77"/>
        <v>0</v>
      </c>
      <c r="AU75">
        <f t="shared" si="78"/>
        <v>0</v>
      </c>
      <c r="AV75">
        <f t="shared" si="79"/>
        <v>0</v>
      </c>
      <c r="AW75" s="32" t="str">
        <f t="shared" si="62"/>
        <v/>
      </c>
      <c r="AX75" s="32" t="str">
        <f t="shared" si="63"/>
        <v/>
      </c>
      <c r="AY75" s="32" t="str">
        <f t="shared" si="64"/>
        <v/>
      </c>
      <c r="AZ75" s="32" t="str">
        <f t="shared" si="65"/>
        <v/>
      </c>
      <c r="BA75" s="32" t="str">
        <f t="shared" si="66"/>
        <v/>
      </c>
      <c r="BB75" s="32" t="str">
        <f t="shared" si="67"/>
        <v/>
      </c>
      <c r="BC75" s="32" t="str">
        <f t="shared" si="80"/>
        <v>999:99.99</v>
      </c>
      <c r="BD75" s="32" t="str">
        <f t="shared" si="81"/>
        <v>999:99.99</v>
      </c>
      <c r="BE75" s="65" t="str">
        <f t="shared" si="82"/>
        <v>1980/1/1</v>
      </c>
    </row>
    <row r="76" spans="1:57" ht="24.75" customHeight="1" x14ac:dyDescent="0.15">
      <c r="A76" s="38" t="str">
        <f t="shared" si="57"/>
        <v/>
      </c>
      <c r="B76" s="38" t="str">
        <f t="shared" si="43"/>
        <v/>
      </c>
      <c r="C76" s="47"/>
      <c r="D76" s="48"/>
      <c r="E76" s="48"/>
      <c r="F76" s="48"/>
      <c r="G76" s="49"/>
      <c r="H76" s="49"/>
      <c r="I76" s="49"/>
      <c r="J76" s="49"/>
      <c r="K76" s="49"/>
      <c r="L76" s="50"/>
      <c r="M76" s="49"/>
      <c r="N76" s="50"/>
      <c r="O76" s="51"/>
      <c r="P76" s="50"/>
      <c r="Q76" s="38" t="str">
        <f>IF(C76="","",YEAR(申込書!$B$3)-YEAR(申込一覧表!C76))</f>
        <v/>
      </c>
      <c r="R76" s="88"/>
      <c r="S76" s="4" t="str">
        <f t="shared" si="69"/>
        <v/>
      </c>
      <c r="T76" s="53">
        <f t="shared" si="58"/>
        <v>0</v>
      </c>
      <c r="U76" s="53">
        <f t="shared" si="59"/>
        <v>0</v>
      </c>
      <c r="V76" s="53">
        <f t="shared" si="44"/>
        <v>0</v>
      </c>
      <c r="W76" s="53">
        <f t="shared" si="60"/>
        <v>0</v>
      </c>
      <c r="X76" s="54" t="str">
        <f>IF(G76="","",IF(O76="",申込書!$AB$6,LEFT(O76,2)&amp;RIGHT(O76,3)))</f>
        <v/>
      </c>
      <c r="Y76" s="54" t="str">
        <f t="shared" si="70"/>
        <v/>
      </c>
      <c r="Z76" s="54" t="str">
        <f t="shared" si="71"/>
        <v/>
      </c>
      <c r="AA76" s="55"/>
      <c r="AH76">
        <v>69</v>
      </c>
      <c r="AI76">
        <f t="shared" si="72"/>
        <v>0</v>
      </c>
      <c r="AJ76" t="str">
        <f t="shared" si="73"/>
        <v/>
      </c>
      <c r="AK76">
        <f t="shared" si="61"/>
        <v>0</v>
      </c>
      <c r="AL76" t="str">
        <f t="shared" si="74"/>
        <v/>
      </c>
      <c r="AM76" t="str">
        <f t="shared" si="75"/>
        <v/>
      </c>
      <c r="AN76" t="str">
        <f t="shared" si="76"/>
        <v/>
      </c>
      <c r="AO76">
        <v>5</v>
      </c>
      <c r="AP76" t="str">
        <f t="shared" si="68"/>
        <v xml:space="preserve"> </v>
      </c>
      <c r="AQ76">
        <v>69</v>
      </c>
      <c r="AR76" t="str">
        <f>IF(G76="","",YEAR(申込書!$B$3)-YEAR(BE76))</f>
        <v/>
      </c>
      <c r="AS76" t="str">
        <f t="shared" si="45"/>
        <v/>
      </c>
      <c r="AT76">
        <f t="shared" si="77"/>
        <v>0</v>
      </c>
      <c r="AU76">
        <f t="shared" si="78"/>
        <v>0</v>
      </c>
      <c r="AV76">
        <f t="shared" si="79"/>
        <v>0</v>
      </c>
      <c r="AW76" s="32" t="str">
        <f t="shared" si="62"/>
        <v/>
      </c>
      <c r="AX76" s="32" t="str">
        <f t="shared" si="63"/>
        <v/>
      </c>
      <c r="AY76" s="32" t="str">
        <f t="shared" si="64"/>
        <v/>
      </c>
      <c r="AZ76" s="32" t="str">
        <f t="shared" si="65"/>
        <v/>
      </c>
      <c r="BA76" s="32" t="str">
        <f t="shared" si="66"/>
        <v/>
      </c>
      <c r="BB76" s="32" t="str">
        <f t="shared" si="67"/>
        <v/>
      </c>
      <c r="BC76" s="32" t="str">
        <f t="shared" si="80"/>
        <v>999:99.99</v>
      </c>
      <c r="BD76" s="32" t="str">
        <f t="shared" si="81"/>
        <v>999:99.99</v>
      </c>
      <c r="BE76" s="65" t="str">
        <f t="shared" si="82"/>
        <v>1980/1/1</v>
      </c>
    </row>
    <row r="77" spans="1:57" ht="24.75" customHeight="1" x14ac:dyDescent="0.15">
      <c r="A77" s="38" t="str">
        <f t="shared" si="57"/>
        <v/>
      </c>
      <c r="B77" s="38" t="str">
        <f t="shared" si="43"/>
        <v/>
      </c>
      <c r="C77" s="47"/>
      <c r="D77" s="48"/>
      <c r="E77" s="48"/>
      <c r="F77" s="48"/>
      <c r="G77" s="49"/>
      <c r="H77" s="49"/>
      <c r="I77" s="49"/>
      <c r="J77" s="49"/>
      <c r="K77" s="49"/>
      <c r="L77" s="50"/>
      <c r="M77" s="49"/>
      <c r="N77" s="50"/>
      <c r="O77" s="51"/>
      <c r="P77" s="50"/>
      <c r="Q77" s="38" t="str">
        <f>IF(C77="","",YEAR(申込書!$B$3)-YEAR(申込一覧表!C77))</f>
        <v/>
      </c>
      <c r="R77" s="88"/>
      <c r="S77" s="4" t="str">
        <f t="shared" si="69"/>
        <v/>
      </c>
      <c r="T77" s="53">
        <f t="shared" si="58"/>
        <v>0</v>
      </c>
      <c r="U77" s="53">
        <f t="shared" si="59"/>
        <v>0</v>
      </c>
      <c r="V77" s="53">
        <f t="shared" si="44"/>
        <v>0</v>
      </c>
      <c r="W77" s="53">
        <f t="shared" si="60"/>
        <v>0</v>
      </c>
      <c r="X77" s="54" t="str">
        <f>IF(G77="","",IF(O77="",申込書!$AB$6,LEFT(O77,2)&amp;RIGHT(O77,3)))</f>
        <v/>
      </c>
      <c r="Y77" s="54" t="str">
        <f t="shared" si="70"/>
        <v/>
      </c>
      <c r="Z77" s="54" t="str">
        <f t="shared" si="71"/>
        <v/>
      </c>
      <c r="AA77" s="55"/>
      <c r="AH77">
        <v>70</v>
      </c>
      <c r="AI77">
        <f t="shared" si="72"/>
        <v>0</v>
      </c>
      <c r="AJ77" t="str">
        <f t="shared" si="73"/>
        <v/>
      </c>
      <c r="AK77">
        <f t="shared" si="61"/>
        <v>0</v>
      </c>
      <c r="AL77" t="str">
        <f t="shared" si="74"/>
        <v/>
      </c>
      <c r="AM77" t="str">
        <f t="shared" si="75"/>
        <v/>
      </c>
      <c r="AN77" t="str">
        <f t="shared" si="76"/>
        <v/>
      </c>
      <c r="AO77">
        <v>5</v>
      </c>
      <c r="AP77" t="str">
        <f t="shared" si="68"/>
        <v xml:space="preserve"> </v>
      </c>
      <c r="AQ77">
        <v>70</v>
      </c>
      <c r="AR77" t="str">
        <f>IF(G77="","",YEAR(申込書!$B$3)-YEAR(BE77))</f>
        <v/>
      </c>
      <c r="AS77" t="str">
        <f t="shared" si="45"/>
        <v/>
      </c>
      <c r="AT77">
        <f t="shared" si="77"/>
        <v>0</v>
      </c>
      <c r="AU77">
        <f t="shared" si="78"/>
        <v>0</v>
      </c>
      <c r="AV77">
        <f t="shared" si="79"/>
        <v>0</v>
      </c>
      <c r="AW77" s="32" t="str">
        <f t="shared" si="62"/>
        <v/>
      </c>
      <c r="AX77" s="32" t="str">
        <f t="shared" si="63"/>
        <v/>
      </c>
      <c r="AY77" s="32" t="str">
        <f t="shared" si="64"/>
        <v/>
      </c>
      <c r="AZ77" s="32" t="str">
        <f t="shared" si="65"/>
        <v/>
      </c>
      <c r="BA77" s="32" t="str">
        <f t="shared" si="66"/>
        <v/>
      </c>
      <c r="BB77" s="32" t="str">
        <f t="shared" si="67"/>
        <v/>
      </c>
      <c r="BC77" s="32" t="str">
        <f t="shared" si="80"/>
        <v>999:99.99</v>
      </c>
      <c r="BD77" s="32" t="str">
        <f t="shared" si="81"/>
        <v>999:99.99</v>
      </c>
      <c r="BE77" s="65" t="str">
        <f t="shared" si="82"/>
        <v>1980/1/1</v>
      </c>
    </row>
    <row r="78" spans="1:57" ht="24.75" customHeight="1" x14ac:dyDescent="0.15">
      <c r="A78" s="38" t="str">
        <f t="shared" si="57"/>
        <v/>
      </c>
      <c r="B78" s="38" t="str">
        <f t="shared" si="43"/>
        <v/>
      </c>
      <c r="C78" s="47"/>
      <c r="D78" s="48"/>
      <c r="E78" s="48"/>
      <c r="F78" s="48"/>
      <c r="G78" s="49"/>
      <c r="H78" s="49"/>
      <c r="I78" s="49"/>
      <c r="J78" s="49"/>
      <c r="K78" s="49"/>
      <c r="L78" s="50"/>
      <c r="M78" s="49"/>
      <c r="N78" s="50"/>
      <c r="O78" s="51"/>
      <c r="P78" s="50"/>
      <c r="Q78" s="38" t="str">
        <f>IF(C78="","",YEAR(申込書!$B$3)-YEAR(申込一覧表!C78))</f>
        <v/>
      </c>
      <c r="R78" s="88"/>
      <c r="S78" s="4" t="str">
        <f t="shared" si="69"/>
        <v/>
      </c>
      <c r="T78" s="53">
        <f t="shared" si="58"/>
        <v>0</v>
      </c>
      <c r="U78" s="53">
        <f t="shared" si="59"/>
        <v>0</v>
      </c>
      <c r="V78" s="53">
        <f t="shared" si="44"/>
        <v>0</v>
      </c>
      <c r="W78" s="53">
        <f t="shared" si="60"/>
        <v>0</v>
      </c>
      <c r="X78" s="54" t="str">
        <f>IF(G78="","",IF(O78="",申込書!$AB$6,LEFT(O78,2)&amp;RIGHT(O78,3)))</f>
        <v/>
      </c>
      <c r="Y78" s="54" t="str">
        <f t="shared" si="70"/>
        <v/>
      </c>
      <c r="Z78" s="54" t="str">
        <f t="shared" si="71"/>
        <v/>
      </c>
      <c r="AA78" s="55"/>
      <c r="AH78">
        <v>71</v>
      </c>
      <c r="AI78">
        <f t="shared" si="72"/>
        <v>0</v>
      </c>
      <c r="AJ78" t="str">
        <f t="shared" si="73"/>
        <v/>
      </c>
      <c r="AK78">
        <f t="shared" si="61"/>
        <v>0</v>
      </c>
      <c r="AL78" t="str">
        <f t="shared" si="74"/>
        <v/>
      </c>
      <c r="AM78" t="str">
        <f t="shared" si="75"/>
        <v/>
      </c>
      <c r="AN78" t="str">
        <f t="shared" si="76"/>
        <v/>
      </c>
      <c r="AO78">
        <v>5</v>
      </c>
      <c r="AP78" t="str">
        <f t="shared" si="68"/>
        <v xml:space="preserve"> </v>
      </c>
      <c r="AQ78">
        <v>71</v>
      </c>
      <c r="AR78" t="str">
        <f>IF(G78="","",YEAR(申込書!$B$3)-YEAR(BE78))</f>
        <v/>
      </c>
      <c r="AS78" t="str">
        <f t="shared" si="45"/>
        <v/>
      </c>
      <c r="AT78">
        <f t="shared" si="77"/>
        <v>0</v>
      </c>
      <c r="AU78">
        <f t="shared" si="78"/>
        <v>0</v>
      </c>
      <c r="AV78">
        <f t="shared" si="79"/>
        <v>0</v>
      </c>
      <c r="AW78" s="32" t="str">
        <f t="shared" si="62"/>
        <v/>
      </c>
      <c r="AX78" s="32" t="str">
        <f t="shared" si="63"/>
        <v/>
      </c>
      <c r="AY78" s="32" t="str">
        <f t="shared" si="64"/>
        <v/>
      </c>
      <c r="AZ78" s="32" t="str">
        <f t="shared" si="65"/>
        <v/>
      </c>
      <c r="BA78" s="32" t="str">
        <f t="shared" si="66"/>
        <v/>
      </c>
      <c r="BB78" s="32" t="str">
        <f t="shared" si="67"/>
        <v/>
      </c>
      <c r="BC78" s="32" t="str">
        <f t="shared" si="80"/>
        <v>999:99.99</v>
      </c>
      <c r="BD78" s="32" t="str">
        <f t="shared" si="81"/>
        <v>999:99.99</v>
      </c>
      <c r="BE78" s="65" t="str">
        <f t="shared" si="82"/>
        <v>1980/1/1</v>
      </c>
    </row>
    <row r="79" spans="1:57" ht="24.75" customHeight="1" x14ac:dyDescent="0.15">
      <c r="A79" s="38" t="str">
        <f t="shared" si="57"/>
        <v/>
      </c>
      <c r="B79" s="38" t="str">
        <f t="shared" si="43"/>
        <v/>
      </c>
      <c r="C79" s="47"/>
      <c r="D79" s="48"/>
      <c r="E79" s="48"/>
      <c r="F79" s="48"/>
      <c r="G79" s="49"/>
      <c r="H79" s="49"/>
      <c r="I79" s="49"/>
      <c r="J79" s="49"/>
      <c r="K79" s="49"/>
      <c r="L79" s="50"/>
      <c r="M79" s="49"/>
      <c r="N79" s="50"/>
      <c r="O79" s="51"/>
      <c r="P79" s="50"/>
      <c r="Q79" s="38" t="str">
        <f>IF(C79="","",YEAR(申込書!$B$3)-YEAR(申込一覧表!C79))</f>
        <v/>
      </c>
      <c r="R79" s="88"/>
      <c r="S79" s="4" t="str">
        <f t="shared" si="69"/>
        <v/>
      </c>
      <c r="T79" s="53">
        <f t="shared" si="58"/>
        <v>0</v>
      </c>
      <c r="U79" s="53">
        <f t="shared" si="59"/>
        <v>0</v>
      </c>
      <c r="V79" s="53">
        <f t="shared" si="44"/>
        <v>0</v>
      </c>
      <c r="W79" s="53">
        <f t="shared" si="60"/>
        <v>0</v>
      </c>
      <c r="X79" s="54" t="str">
        <f>IF(G79="","",IF(O79="",申込書!$AB$6,LEFT(O79,2)&amp;RIGHT(O79,3)))</f>
        <v/>
      </c>
      <c r="Y79" s="54" t="str">
        <f t="shared" si="70"/>
        <v/>
      </c>
      <c r="Z79" s="54" t="str">
        <f t="shared" si="71"/>
        <v/>
      </c>
      <c r="AA79" s="55"/>
      <c r="AH79">
        <v>72</v>
      </c>
      <c r="AI79">
        <f t="shared" si="72"/>
        <v>0</v>
      </c>
      <c r="AJ79" t="str">
        <f t="shared" si="73"/>
        <v/>
      </c>
      <c r="AK79">
        <f t="shared" si="61"/>
        <v>0</v>
      </c>
      <c r="AL79" t="str">
        <f t="shared" si="74"/>
        <v/>
      </c>
      <c r="AM79" t="str">
        <f t="shared" si="75"/>
        <v/>
      </c>
      <c r="AN79" t="str">
        <f t="shared" si="76"/>
        <v/>
      </c>
      <c r="AO79">
        <v>5</v>
      </c>
      <c r="AP79" t="str">
        <f t="shared" si="68"/>
        <v xml:space="preserve"> </v>
      </c>
      <c r="AQ79">
        <v>72</v>
      </c>
      <c r="AR79" t="str">
        <f>IF(G79="","",YEAR(申込書!$B$3)-YEAR(BE79))</f>
        <v/>
      </c>
      <c r="AS79" t="str">
        <f t="shared" si="45"/>
        <v/>
      </c>
      <c r="AT79">
        <f t="shared" si="77"/>
        <v>0</v>
      </c>
      <c r="AU79">
        <f t="shared" si="78"/>
        <v>0</v>
      </c>
      <c r="AV79">
        <f t="shared" si="79"/>
        <v>0</v>
      </c>
      <c r="AW79" s="32" t="str">
        <f t="shared" si="62"/>
        <v/>
      </c>
      <c r="AX79" s="32" t="str">
        <f t="shared" si="63"/>
        <v/>
      </c>
      <c r="AY79" s="32" t="str">
        <f t="shared" si="64"/>
        <v/>
      </c>
      <c r="AZ79" s="32" t="str">
        <f t="shared" si="65"/>
        <v/>
      </c>
      <c r="BA79" s="32" t="str">
        <f t="shared" si="66"/>
        <v/>
      </c>
      <c r="BB79" s="32" t="str">
        <f t="shared" si="67"/>
        <v/>
      </c>
      <c r="BC79" s="32" t="str">
        <f t="shared" si="80"/>
        <v>999:99.99</v>
      </c>
      <c r="BD79" s="32" t="str">
        <f t="shared" si="81"/>
        <v>999:99.99</v>
      </c>
      <c r="BE79" s="65" t="str">
        <f t="shared" si="82"/>
        <v>1980/1/1</v>
      </c>
    </row>
    <row r="80" spans="1:57" ht="24.75" customHeight="1" x14ac:dyDescent="0.15">
      <c r="A80" s="38" t="str">
        <f t="shared" si="57"/>
        <v/>
      </c>
      <c r="B80" s="38" t="str">
        <f t="shared" si="43"/>
        <v/>
      </c>
      <c r="C80" s="47"/>
      <c r="D80" s="48"/>
      <c r="E80" s="48"/>
      <c r="F80" s="48"/>
      <c r="G80" s="49"/>
      <c r="H80" s="49"/>
      <c r="I80" s="49"/>
      <c r="J80" s="49"/>
      <c r="K80" s="49"/>
      <c r="L80" s="50"/>
      <c r="M80" s="49"/>
      <c r="N80" s="50"/>
      <c r="O80" s="51"/>
      <c r="P80" s="50"/>
      <c r="Q80" s="38" t="str">
        <f>IF(C80="","",YEAR(申込書!$B$3)-YEAR(申込一覧表!C80))</f>
        <v/>
      </c>
      <c r="R80" s="88"/>
      <c r="S80" s="4" t="str">
        <f t="shared" si="69"/>
        <v/>
      </c>
      <c r="T80" s="53">
        <f t="shared" si="58"/>
        <v>0</v>
      </c>
      <c r="U80" s="53">
        <f t="shared" si="59"/>
        <v>0</v>
      </c>
      <c r="V80" s="53">
        <f t="shared" si="44"/>
        <v>0</v>
      </c>
      <c r="W80" s="53">
        <f t="shared" si="60"/>
        <v>0</v>
      </c>
      <c r="X80" s="54" t="str">
        <f>IF(G80="","",IF(O80="",申込書!$AB$6,LEFT(O80,2)&amp;RIGHT(O80,3)))</f>
        <v/>
      </c>
      <c r="Y80" s="54" t="str">
        <f t="shared" si="70"/>
        <v/>
      </c>
      <c r="Z80" s="54" t="str">
        <f t="shared" si="71"/>
        <v/>
      </c>
      <c r="AA80" s="55"/>
      <c r="AH80">
        <v>73</v>
      </c>
      <c r="AI80">
        <f t="shared" si="72"/>
        <v>0</v>
      </c>
      <c r="AJ80" t="str">
        <f t="shared" si="73"/>
        <v/>
      </c>
      <c r="AK80">
        <f t="shared" si="61"/>
        <v>0</v>
      </c>
      <c r="AL80" t="str">
        <f t="shared" si="74"/>
        <v/>
      </c>
      <c r="AM80" t="str">
        <f t="shared" si="75"/>
        <v/>
      </c>
      <c r="AN80" t="str">
        <f t="shared" si="76"/>
        <v/>
      </c>
      <c r="AO80">
        <v>5</v>
      </c>
      <c r="AP80" t="str">
        <f t="shared" si="68"/>
        <v xml:space="preserve"> </v>
      </c>
      <c r="AQ80">
        <v>73</v>
      </c>
      <c r="AR80" t="str">
        <f>IF(G80="","",YEAR(申込書!$B$3)-YEAR(BE80))</f>
        <v/>
      </c>
      <c r="AS80" t="str">
        <f t="shared" si="45"/>
        <v/>
      </c>
      <c r="AT80">
        <f t="shared" si="77"/>
        <v>0</v>
      </c>
      <c r="AU80">
        <f t="shared" si="78"/>
        <v>0</v>
      </c>
      <c r="AV80">
        <f t="shared" si="79"/>
        <v>0</v>
      </c>
      <c r="AW80" s="32" t="str">
        <f t="shared" si="62"/>
        <v/>
      </c>
      <c r="AX80" s="32" t="str">
        <f t="shared" si="63"/>
        <v/>
      </c>
      <c r="AY80" s="32" t="str">
        <f t="shared" si="64"/>
        <v/>
      </c>
      <c r="AZ80" s="32" t="str">
        <f t="shared" si="65"/>
        <v/>
      </c>
      <c r="BA80" s="32" t="str">
        <f t="shared" si="66"/>
        <v/>
      </c>
      <c r="BB80" s="32" t="str">
        <f t="shared" si="67"/>
        <v/>
      </c>
      <c r="BC80" s="32" t="str">
        <f t="shared" si="80"/>
        <v>999:99.99</v>
      </c>
      <c r="BD80" s="32" t="str">
        <f t="shared" si="81"/>
        <v>999:99.99</v>
      </c>
      <c r="BE80" s="65" t="str">
        <f t="shared" si="82"/>
        <v>1980/1/1</v>
      </c>
    </row>
    <row r="81" spans="1:57" ht="24.75" customHeight="1" x14ac:dyDescent="0.15">
      <c r="A81" s="38" t="str">
        <f t="shared" si="57"/>
        <v/>
      </c>
      <c r="B81" s="38" t="str">
        <f t="shared" si="43"/>
        <v/>
      </c>
      <c r="C81" s="47"/>
      <c r="D81" s="48"/>
      <c r="E81" s="48"/>
      <c r="F81" s="48"/>
      <c r="G81" s="49"/>
      <c r="H81" s="49"/>
      <c r="I81" s="49"/>
      <c r="J81" s="49"/>
      <c r="K81" s="49"/>
      <c r="L81" s="50"/>
      <c r="M81" s="49"/>
      <c r="N81" s="50"/>
      <c r="O81" s="51"/>
      <c r="P81" s="50"/>
      <c r="Q81" s="38" t="str">
        <f>IF(C81="","",YEAR(申込書!$B$3)-YEAR(申込一覧表!C81))</f>
        <v/>
      </c>
      <c r="R81" s="88"/>
      <c r="S81" s="4" t="str">
        <f t="shared" si="69"/>
        <v/>
      </c>
      <c r="T81" s="53">
        <f t="shared" si="58"/>
        <v>0</v>
      </c>
      <c r="U81" s="53">
        <f t="shared" si="59"/>
        <v>0</v>
      </c>
      <c r="V81" s="53">
        <f t="shared" si="44"/>
        <v>0</v>
      </c>
      <c r="W81" s="53">
        <f t="shared" si="60"/>
        <v>0</v>
      </c>
      <c r="X81" s="54" t="str">
        <f>IF(G81="","",IF(O81="",申込書!$AB$6,LEFT(O81,2)&amp;RIGHT(O81,3)))</f>
        <v/>
      </c>
      <c r="Y81" s="54" t="str">
        <f t="shared" si="70"/>
        <v/>
      </c>
      <c r="Z81" s="54" t="str">
        <f t="shared" si="71"/>
        <v/>
      </c>
      <c r="AA81" s="55"/>
      <c r="AH81">
        <v>74</v>
      </c>
      <c r="AI81">
        <f t="shared" si="72"/>
        <v>0</v>
      </c>
      <c r="AJ81" t="str">
        <f t="shared" si="73"/>
        <v/>
      </c>
      <c r="AK81">
        <f t="shared" si="61"/>
        <v>0</v>
      </c>
      <c r="AL81" t="str">
        <f t="shared" si="74"/>
        <v/>
      </c>
      <c r="AM81" t="str">
        <f t="shared" si="75"/>
        <v/>
      </c>
      <c r="AN81" t="str">
        <f t="shared" si="76"/>
        <v/>
      </c>
      <c r="AO81">
        <v>5</v>
      </c>
      <c r="AP81" t="str">
        <f t="shared" si="68"/>
        <v xml:space="preserve"> </v>
      </c>
      <c r="AQ81">
        <v>74</v>
      </c>
      <c r="AR81" t="str">
        <f>IF(G81="","",YEAR(申込書!$B$3)-YEAR(BE81))</f>
        <v/>
      </c>
      <c r="AS81" t="str">
        <f t="shared" si="45"/>
        <v/>
      </c>
      <c r="AT81">
        <f t="shared" si="77"/>
        <v>0</v>
      </c>
      <c r="AU81">
        <f t="shared" si="78"/>
        <v>0</v>
      </c>
      <c r="AV81">
        <f t="shared" si="79"/>
        <v>0</v>
      </c>
      <c r="AW81" s="32" t="str">
        <f t="shared" si="62"/>
        <v/>
      </c>
      <c r="AX81" s="32" t="str">
        <f t="shared" si="63"/>
        <v/>
      </c>
      <c r="AY81" s="32" t="str">
        <f t="shared" si="64"/>
        <v/>
      </c>
      <c r="AZ81" s="32" t="str">
        <f t="shared" si="65"/>
        <v/>
      </c>
      <c r="BA81" s="32" t="str">
        <f t="shared" si="66"/>
        <v/>
      </c>
      <c r="BB81" s="32" t="str">
        <f t="shared" si="67"/>
        <v/>
      </c>
      <c r="BC81" s="32" t="str">
        <f t="shared" si="80"/>
        <v>999:99.99</v>
      </c>
      <c r="BD81" s="32" t="str">
        <f t="shared" si="81"/>
        <v>999:99.99</v>
      </c>
      <c r="BE81" s="65" t="str">
        <f t="shared" si="82"/>
        <v>1980/1/1</v>
      </c>
    </row>
    <row r="82" spans="1:57" ht="24.75" customHeight="1" x14ac:dyDescent="0.15">
      <c r="A82" s="38" t="str">
        <f t="shared" si="57"/>
        <v/>
      </c>
      <c r="B82" s="38" t="str">
        <f t="shared" si="43"/>
        <v/>
      </c>
      <c r="C82" s="47"/>
      <c r="D82" s="48"/>
      <c r="E82" s="48"/>
      <c r="F82" s="48"/>
      <c r="G82" s="49"/>
      <c r="H82" s="49"/>
      <c r="I82" s="49"/>
      <c r="J82" s="49"/>
      <c r="K82" s="49"/>
      <c r="L82" s="50"/>
      <c r="M82" s="49"/>
      <c r="N82" s="50"/>
      <c r="O82" s="51"/>
      <c r="P82" s="50"/>
      <c r="Q82" s="38" t="str">
        <f>IF(C82="","",YEAR(申込書!$B$3)-YEAR(申込一覧表!C82))</f>
        <v/>
      </c>
      <c r="R82" s="88"/>
      <c r="S82" s="4" t="str">
        <f t="shared" si="69"/>
        <v/>
      </c>
      <c r="T82" s="53">
        <f t="shared" si="58"/>
        <v>0</v>
      </c>
      <c r="U82" s="53">
        <f t="shared" si="59"/>
        <v>0</v>
      </c>
      <c r="V82" s="53">
        <f t="shared" si="44"/>
        <v>0</v>
      </c>
      <c r="W82" s="53">
        <f t="shared" si="60"/>
        <v>0</v>
      </c>
      <c r="X82" s="54" t="str">
        <f>IF(G82="","",IF(O82="",申込書!$AB$6,LEFT(O82,2)&amp;RIGHT(O82,3)))</f>
        <v/>
      </c>
      <c r="Y82" s="54" t="str">
        <f t="shared" si="70"/>
        <v/>
      </c>
      <c r="Z82" s="54" t="str">
        <f t="shared" si="71"/>
        <v/>
      </c>
      <c r="AA82" s="55"/>
      <c r="AH82">
        <v>75</v>
      </c>
      <c r="AI82">
        <f t="shared" si="72"/>
        <v>0</v>
      </c>
      <c r="AJ82" t="str">
        <f t="shared" si="73"/>
        <v/>
      </c>
      <c r="AK82">
        <f t="shared" si="61"/>
        <v>0</v>
      </c>
      <c r="AL82" t="str">
        <f t="shared" si="74"/>
        <v/>
      </c>
      <c r="AM82" t="str">
        <f t="shared" si="75"/>
        <v/>
      </c>
      <c r="AN82" t="str">
        <f t="shared" si="76"/>
        <v/>
      </c>
      <c r="AO82">
        <v>5</v>
      </c>
      <c r="AP82" t="str">
        <f t="shared" si="68"/>
        <v xml:space="preserve"> </v>
      </c>
      <c r="AQ82">
        <v>75</v>
      </c>
      <c r="AR82" t="str">
        <f>IF(G82="","",YEAR(申込書!$B$3)-YEAR(BE82))</f>
        <v/>
      </c>
      <c r="AS82" t="str">
        <f t="shared" si="45"/>
        <v/>
      </c>
      <c r="AT82">
        <f t="shared" si="77"/>
        <v>0</v>
      </c>
      <c r="AU82">
        <f t="shared" si="78"/>
        <v>0</v>
      </c>
      <c r="AV82">
        <f t="shared" si="79"/>
        <v>0</v>
      </c>
      <c r="AW82" s="32" t="str">
        <f t="shared" si="62"/>
        <v/>
      </c>
      <c r="AX82" s="32" t="str">
        <f t="shared" si="63"/>
        <v/>
      </c>
      <c r="AY82" s="32" t="str">
        <f t="shared" si="64"/>
        <v/>
      </c>
      <c r="AZ82" s="32" t="str">
        <f t="shared" si="65"/>
        <v/>
      </c>
      <c r="BA82" s="32" t="str">
        <f t="shared" si="66"/>
        <v/>
      </c>
      <c r="BB82" s="32" t="str">
        <f t="shared" si="67"/>
        <v/>
      </c>
      <c r="BC82" s="32" t="str">
        <f t="shared" si="80"/>
        <v>999:99.99</v>
      </c>
      <c r="BD82" s="32" t="str">
        <f t="shared" si="81"/>
        <v>999:99.99</v>
      </c>
      <c r="BE82" s="65" t="str">
        <f t="shared" si="82"/>
        <v>1980/1/1</v>
      </c>
    </row>
    <row r="83" spans="1:57" ht="24.75" customHeight="1" x14ac:dyDescent="0.15">
      <c r="A83" s="38" t="str">
        <f t="shared" si="57"/>
        <v/>
      </c>
      <c r="B83" s="38" t="str">
        <f t="shared" si="43"/>
        <v/>
      </c>
      <c r="C83" s="47"/>
      <c r="D83" s="48"/>
      <c r="E83" s="48"/>
      <c r="F83" s="48"/>
      <c r="G83" s="49"/>
      <c r="H83" s="49"/>
      <c r="I83" s="49"/>
      <c r="J83" s="49"/>
      <c r="K83" s="49"/>
      <c r="L83" s="50"/>
      <c r="M83" s="49"/>
      <c r="N83" s="50"/>
      <c r="O83" s="51"/>
      <c r="P83" s="50"/>
      <c r="Q83" s="38" t="str">
        <f>IF(C83="","",YEAR(申込書!$B$3)-YEAR(申込一覧表!C83))</f>
        <v/>
      </c>
      <c r="R83" s="88"/>
      <c r="S83" s="4" t="str">
        <f t="shared" si="69"/>
        <v/>
      </c>
      <c r="T83" s="53">
        <f t="shared" si="58"/>
        <v>0</v>
      </c>
      <c r="U83" s="53">
        <f t="shared" si="59"/>
        <v>0</v>
      </c>
      <c r="V83" s="53">
        <f t="shared" si="44"/>
        <v>0</v>
      </c>
      <c r="W83" s="53">
        <f t="shared" si="60"/>
        <v>0</v>
      </c>
      <c r="X83" s="54" t="str">
        <f>IF(G83="","",IF(O83="",申込書!$AB$6,LEFT(O83,2)&amp;RIGHT(O83,3)))</f>
        <v/>
      </c>
      <c r="Y83" s="54" t="str">
        <f t="shared" si="70"/>
        <v/>
      </c>
      <c r="Z83" s="54" t="str">
        <f t="shared" si="71"/>
        <v/>
      </c>
      <c r="AA83" s="55"/>
      <c r="AH83">
        <v>76</v>
      </c>
      <c r="AI83">
        <f t="shared" si="72"/>
        <v>0</v>
      </c>
      <c r="AJ83" t="str">
        <f t="shared" si="73"/>
        <v/>
      </c>
      <c r="AK83">
        <f t="shared" si="61"/>
        <v>0</v>
      </c>
      <c r="AL83" t="str">
        <f t="shared" si="74"/>
        <v/>
      </c>
      <c r="AM83" t="str">
        <f t="shared" si="75"/>
        <v/>
      </c>
      <c r="AN83" t="str">
        <f t="shared" si="76"/>
        <v/>
      </c>
      <c r="AO83">
        <v>5</v>
      </c>
      <c r="AP83" t="str">
        <f t="shared" si="68"/>
        <v xml:space="preserve"> </v>
      </c>
      <c r="AQ83">
        <v>76</v>
      </c>
      <c r="AR83" t="str">
        <f>IF(G83="","",YEAR(申込書!$B$3)-YEAR(BE83))</f>
        <v/>
      </c>
      <c r="AS83" t="str">
        <f t="shared" si="45"/>
        <v/>
      </c>
      <c r="AT83">
        <f t="shared" si="77"/>
        <v>0</v>
      </c>
      <c r="AU83">
        <f t="shared" si="78"/>
        <v>0</v>
      </c>
      <c r="AV83">
        <f t="shared" si="79"/>
        <v>0</v>
      </c>
      <c r="AW83" s="32" t="str">
        <f t="shared" si="62"/>
        <v/>
      </c>
      <c r="AX83" s="32" t="str">
        <f t="shared" si="63"/>
        <v/>
      </c>
      <c r="AY83" s="32" t="str">
        <f t="shared" si="64"/>
        <v/>
      </c>
      <c r="AZ83" s="32" t="str">
        <f t="shared" si="65"/>
        <v/>
      </c>
      <c r="BA83" s="32" t="str">
        <f t="shared" si="66"/>
        <v/>
      </c>
      <c r="BB83" s="32" t="str">
        <f t="shared" si="67"/>
        <v/>
      </c>
      <c r="BC83" s="32" t="str">
        <f t="shared" si="80"/>
        <v>999:99.99</v>
      </c>
      <c r="BD83" s="32" t="str">
        <f t="shared" si="81"/>
        <v>999:99.99</v>
      </c>
      <c r="BE83" s="65" t="str">
        <f t="shared" si="82"/>
        <v>1980/1/1</v>
      </c>
    </row>
    <row r="84" spans="1:57" ht="24.75" customHeight="1" x14ac:dyDescent="0.15">
      <c r="A84" s="38" t="str">
        <f t="shared" si="57"/>
        <v/>
      </c>
      <c r="B84" s="38" t="str">
        <f t="shared" si="43"/>
        <v/>
      </c>
      <c r="C84" s="47"/>
      <c r="D84" s="48"/>
      <c r="E84" s="48"/>
      <c r="F84" s="48"/>
      <c r="G84" s="49"/>
      <c r="H84" s="49"/>
      <c r="I84" s="49"/>
      <c r="J84" s="49"/>
      <c r="K84" s="49"/>
      <c r="L84" s="50"/>
      <c r="M84" s="49"/>
      <c r="N84" s="50"/>
      <c r="O84" s="51"/>
      <c r="P84" s="50"/>
      <c r="Q84" s="38" t="str">
        <f>IF(C84="","",YEAR(申込書!$B$3)-YEAR(申込一覧表!C84))</f>
        <v/>
      </c>
      <c r="R84" s="88"/>
      <c r="S84" s="4" t="str">
        <f t="shared" si="69"/>
        <v/>
      </c>
      <c r="T84" s="53">
        <f t="shared" si="58"/>
        <v>0</v>
      </c>
      <c r="U84" s="53">
        <f t="shared" si="59"/>
        <v>0</v>
      </c>
      <c r="V84" s="53">
        <f t="shared" si="44"/>
        <v>0</v>
      </c>
      <c r="W84" s="53">
        <f t="shared" si="60"/>
        <v>0</v>
      </c>
      <c r="X84" s="54" t="str">
        <f>IF(G84="","",IF(O84="",申込書!$AB$6,LEFT(O84,2)&amp;RIGHT(O84,3)))</f>
        <v/>
      </c>
      <c r="Y84" s="54" t="str">
        <f t="shared" si="70"/>
        <v/>
      </c>
      <c r="Z84" s="54" t="str">
        <f t="shared" si="71"/>
        <v/>
      </c>
      <c r="AA84" s="55"/>
      <c r="AH84">
        <v>77</v>
      </c>
      <c r="AI84">
        <f t="shared" si="72"/>
        <v>0</v>
      </c>
      <c r="AJ84" t="str">
        <f t="shared" si="73"/>
        <v/>
      </c>
      <c r="AK84">
        <f t="shared" si="61"/>
        <v>0</v>
      </c>
      <c r="AL84" t="str">
        <f t="shared" si="74"/>
        <v/>
      </c>
      <c r="AM84" t="str">
        <f t="shared" si="75"/>
        <v/>
      </c>
      <c r="AN84" t="str">
        <f t="shared" si="76"/>
        <v/>
      </c>
      <c r="AO84">
        <v>5</v>
      </c>
      <c r="AP84" t="str">
        <f t="shared" si="68"/>
        <v xml:space="preserve"> </v>
      </c>
      <c r="AQ84">
        <v>77</v>
      </c>
      <c r="AR84" t="str">
        <f>IF(G84="","",YEAR(申込書!$B$3)-YEAR(BE84))</f>
        <v/>
      </c>
      <c r="AS84" t="str">
        <f t="shared" si="45"/>
        <v/>
      </c>
      <c r="AT84">
        <f t="shared" si="77"/>
        <v>0</v>
      </c>
      <c r="AU84">
        <f t="shared" si="78"/>
        <v>0</v>
      </c>
      <c r="AV84">
        <f t="shared" si="79"/>
        <v>0</v>
      </c>
      <c r="AW84" s="32" t="str">
        <f t="shared" si="62"/>
        <v/>
      </c>
      <c r="AX84" s="32" t="str">
        <f t="shared" si="63"/>
        <v/>
      </c>
      <c r="AY84" s="32" t="str">
        <f t="shared" si="64"/>
        <v/>
      </c>
      <c r="AZ84" s="32" t="str">
        <f t="shared" si="65"/>
        <v/>
      </c>
      <c r="BA84" s="32" t="str">
        <f t="shared" si="66"/>
        <v/>
      </c>
      <c r="BB84" s="32" t="str">
        <f t="shared" si="67"/>
        <v/>
      </c>
      <c r="BC84" s="32" t="str">
        <f t="shared" si="80"/>
        <v>999:99.99</v>
      </c>
      <c r="BD84" s="32" t="str">
        <f t="shared" si="81"/>
        <v>999:99.99</v>
      </c>
      <c r="BE84" s="65" t="str">
        <f t="shared" si="82"/>
        <v>1980/1/1</v>
      </c>
    </row>
    <row r="85" spans="1:57" ht="24.75" customHeight="1" x14ac:dyDescent="0.15">
      <c r="A85" s="38" t="str">
        <f t="shared" si="57"/>
        <v/>
      </c>
      <c r="B85" s="38" t="str">
        <f t="shared" si="43"/>
        <v/>
      </c>
      <c r="C85" s="47"/>
      <c r="D85" s="48"/>
      <c r="E85" s="48"/>
      <c r="F85" s="48"/>
      <c r="G85" s="49"/>
      <c r="H85" s="49"/>
      <c r="I85" s="49"/>
      <c r="J85" s="49"/>
      <c r="K85" s="49"/>
      <c r="L85" s="50"/>
      <c r="M85" s="49"/>
      <c r="N85" s="50"/>
      <c r="O85" s="51"/>
      <c r="P85" s="50"/>
      <c r="Q85" s="38" t="str">
        <f>IF(C85="","",YEAR(申込書!$B$3)-YEAR(申込一覧表!C85))</f>
        <v/>
      </c>
      <c r="R85" s="88"/>
      <c r="S85" s="4" t="str">
        <f t="shared" si="69"/>
        <v/>
      </c>
      <c r="T85" s="53">
        <f t="shared" si="58"/>
        <v>0</v>
      </c>
      <c r="U85" s="53">
        <f t="shared" si="59"/>
        <v>0</v>
      </c>
      <c r="V85" s="53">
        <f t="shared" si="44"/>
        <v>0</v>
      </c>
      <c r="W85" s="53">
        <f t="shared" si="60"/>
        <v>0</v>
      </c>
      <c r="X85" s="54" t="str">
        <f>IF(G85="","",IF(O85="",申込書!$AB$6,LEFT(O85,2)&amp;RIGHT(O85,3)))</f>
        <v/>
      </c>
      <c r="Y85" s="54" t="str">
        <f t="shared" si="70"/>
        <v/>
      </c>
      <c r="Z85" s="54" t="str">
        <f t="shared" si="71"/>
        <v/>
      </c>
      <c r="AA85" s="55"/>
      <c r="AH85">
        <v>78</v>
      </c>
      <c r="AI85">
        <f t="shared" si="72"/>
        <v>0</v>
      </c>
      <c r="AJ85" t="str">
        <f t="shared" si="73"/>
        <v/>
      </c>
      <c r="AK85">
        <f t="shared" si="61"/>
        <v>0</v>
      </c>
      <c r="AL85" t="str">
        <f t="shared" si="74"/>
        <v/>
      </c>
      <c r="AM85" t="str">
        <f t="shared" si="75"/>
        <v/>
      </c>
      <c r="AN85" t="str">
        <f t="shared" si="76"/>
        <v/>
      </c>
      <c r="AO85">
        <v>5</v>
      </c>
      <c r="AP85" t="str">
        <f t="shared" si="68"/>
        <v xml:space="preserve"> </v>
      </c>
      <c r="AQ85">
        <v>78</v>
      </c>
      <c r="AR85" t="str">
        <f>IF(G85="","",YEAR(申込書!$B$3)-YEAR(BE85))</f>
        <v/>
      </c>
      <c r="AS85" t="str">
        <f t="shared" si="45"/>
        <v/>
      </c>
      <c r="AT85">
        <f t="shared" si="77"/>
        <v>0</v>
      </c>
      <c r="AU85">
        <f t="shared" si="78"/>
        <v>0</v>
      </c>
      <c r="AV85">
        <f t="shared" si="79"/>
        <v>0</v>
      </c>
      <c r="AW85" s="32" t="str">
        <f t="shared" si="62"/>
        <v/>
      </c>
      <c r="AX85" s="32" t="str">
        <f t="shared" si="63"/>
        <v/>
      </c>
      <c r="AY85" s="32" t="str">
        <f t="shared" si="64"/>
        <v/>
      </c>
      <c r="AZ85" s="32" t="str">
        <f t="shared" si="65"/>
        <v/>
      </c>
      <c r="BA85" s="32" t="str">
        <f t="shared" si="66"/>
        <v/>
      </c>
      <c r="BB85" s="32" t="str">
        <f t="shared" si="67"/>
        <v/>
      </c>
      <c r="BC85" s="32" t="str">
        <f t="shared" si="80"/>
        <v>999:99.99</v>
      </c>
      <c r="BD85" s="32" t="str">
        <f t="shared" si="81"/>
        <v>999:99.99</v>
      </c>
      <c r="BE85" s="65" t="str">
        <f t="shared" si="82"/>
        <v>1980/1/1</v>
      </c>
    </row>
    <row r="86" spans="1:57" ht="24.75" customHeight="1" x14ac:dyDescent="0.15">
      <c r="A86" s="38" t="str">
        <f t="shared" si="57"/>
        <v/>
      </c>
      <c r="B86" s="38" t="str">
        <f t="shared" si="43"/>
        <v/>
      </c>
      <c r="C86" s="47"/>
      <c r="D86" s="48"/>
      <c r="E86" s="48"/>
      <c r="F86" s="48"/>
      <c r="G86" s="49"/>
      <c r="H86" s="49"/>
      <c r="I86" s="49"/>
      <c r="J86" s="49"/>
      <c r="K86" s="49"/>
      <c r="L86" s="50"/>
      <c r="M86" s="49"/>
      <c r="N86" s="50"/>
      <c r="O86" s="51"/>
      <c r="P86" s="50"/>
      <c r="Q86" s="38" t="str">
        <f>IF(C86="","",YEAR(申込書!$B$3)-YEAR(申込一覧表!C86))</f>
        <v/>
      </c>
      <c r="R86" s="88"/>
      <c r="S86" s="4" t="str">
        <f t="shared" si="69"/>
        <v/>
      </c>
      <c r="T86" s="53">
        <f t="shared" si="58"/>
        <v>0</v>
      </c>
      <c r="U86" s="53">
        <f t="shared" si="59"/>
        <v>0</v>
      </c>
      <c r="V86" s="53">
        <f t="shared" si="44"/>
        <v>0</v>
      </c>
      <c r="W86" s="53">
        <f t="shared" si="60"/>
        <v>0</v>
      </c>
      <c r="X86" s="54" t="str">
        <f>IF(G86="","",IF(O86="",申込書!$AB$6,LEFT(O86,2)&amp;RIGHT(O86,3)))</f>
        <v/>
      </c>
      <c r="Y86" s="54" t="str">
        <f t="shared" si="70"/>
        <v/>
      </c>
      <c r="Z86" s="54" t="str">
        <f t="shared" si="71"/>
        <v/>
      </c>
      <c r="AA86" s="55"/>
      <c r="AH86">
        <v>79</v>
      </c>
      <c r="AI86">
        <f t="shared" si="72"/>
        <v>0</v>
      </c>
      <c r="AJ86" t="str">
        <f t="shared" si="73"/>
        <v/>
      </c>
      <c r="AK86">
        <f t="shared" si="61"/>
        <v>0</v>
      </c>
      <c r="AL86" t="str">
        <f t="shared" si="74"/>
        <v/>
      </c>
      <c r="AM86" t="str">
        <f t="shared" si="75"/>
        <v/>
      </c>
      <c r="AN86" t="str">
        <f t="shared" si="76"/>
        <v/>
      </c>
      <c r="AO86">
        <v>5</v>
      </c>
      <c r="AP86" t="str">
        <f t="shared" si="68"/>
        <v xml:space="preserve"> </v>
      </c>
      <c r="AQ86">
        <v>79</v>
      </c>
      <c r="AR86" t="str">
        <f>IF(G86="","",YEAR(申込書!$B$3)-YEAR(BE86))</f>
        <v/>
      </c>
      <c r="AS86" t="str">
        <f t="shared" si="45"/>
        <v/>
      </c>
      <c r="AT86">
        <f t="shared" si="77"/>
        <v>0</v>
      </c>
      <c r="AU86">
        <f t="shared" si="78"/>
        <v>0</v>
      </c>
      <c r="AV86">
        <f t="shared" si="79"/>
        <v>0</v>
      </c>
      <c r="AW86" s="32" t="str">
        <f t="shared" si="62"/>
        <v/>
      </c>
      <c r="AX86" s="32" t="str">
        <f t="shared" si="63"/>
        <v/>
      </c>
      <c r="AY86" s="32" t="str">
        <f t="shared" si="64"/>
        <v/>
      </c>
      <c r="AZ86" s="32" t="str">
        <f t="shared" si="65"/>
        <v/>
      </c>
      <c r="BA86" s="32" t="str">
        <f t="shared" si="66"/>
        <v/>
      </c>
      <c r="BB86" s="32" t="str">
        <f t="shared" si="67"/>
        <v/>
      </c>
      <c r="BC86" s="32" t="str">
        <f t="shared" si="80"/>
        <v>999:99.99</v>
      </c>
      <c r="BD86" s="32" t="str">
        <f t="shared" si="81"/>
        <v>999:99.99</v>
      </c>
      <c r="BE86" s="65" t="str">
        <f t="shared" si="82"/>
        <v>1980/1/1</v>
      </c>
    </row>
    <row r="87" spans="1:57" ht="24.75" customHeight="1" x14ac:dyDescent="0.15">
      <c r="A87" s="38" t="str">
        <f t="shared" si="57"/>
        <v/>
      </c>
      <c r="B87" s="38" t="str">
        <f t="shared" si="43"/>
        <v/>
      </c>
      <c r="C87" s="47"/>
      <c r="D87" s="48"/>
      <c r="E87" s="48"/>
      <c r="F87" s="48"/>
      <c r="G87" s="49"/>
      <c r="H87" s="49"/>
      <c r="I87" s="49"/>
      <c r="J87" s="49"/>
      <c r="K87" s="49"/>
      <c r="L87" s="50"/>
      <c r="M87" s="49"/>
      <c r="N87" s="50"/>
      <c r="O87" s="51"/>
      <c r="P87" s="50"/>
      <c r="Q87" s="38" t="str">
        <f>IF(C87="","",YEAR(申込書!$B$3)-YEAR(申込一覧表!C87))</f>
        <v/>
      </c>
      <c r="R87" s="88"/>
      <c r="S87" s="4" t="str">
        <f t="shared" si="69"/>
        <v/>
      </c>
      <c r="T87" s="53">
        <f t="shared" si="58"/>
        <v>0</v>
      </c>
      <c r="U87" s="53">
        <f t="shared" si="59"/>
        <v>0</v>
      </c>
      <c r="V87" s="53">
        <f t="shared" si="44"/>
        <v>0</v>
      </c>
      <c r="W87" s="53">
        <f t="shared" si="60"/>
        <v>0</v>
      </c>
      <c r="X87" s="54" t="str">
        <f>IF(G87="","",IF(O87="",申込書!$AB$6,LEFT(O87,2)&amp;RIGHT(O87,3)))</f>
        <v/>
      </c>
      <c r="Y87" s="54" t="str">
        <f t="shared" si="70"/>
        <v/>
      </c>
      <c r="Z87" s="54" t="str">
        <f t="shared" si="71"/>
        <v/>
      </c>
      <c r="AA87" s="55"/>
      <c r="AH87">
        <v>80</v>
      </c>
      <c r="AI87">
        <f t="shared" si="72"/>
        <v>0</v>
      </c>
      <c r="AJ87" t="str">
        <f t="shared" si="73"/>
        <v/>
      </c>
      <c r="AK87">
        <f t="shared" si="61"/>
        <v>0</v>
      </c>
      <c r="AL87" t="str">
        <f t="shared" si="74"/>
        <v/>
      </c>
      <c r="AM87" t="str">
        <f t="shared" si="75"/>
        <v/>
      </c>
      <c r="AN87" t="str">
        <f t="shared" si="76"/>
        <v/>
      </c>
      <c r="AO87">
        <v>5</v>
      </c>
      <c r="AP87" t="str">
        <f t="shared" si="68"/>
        <v xml:space="preserve"> </v>
      </c>
      <c r="AQ87">
        <v>80</v>
      </c>
      <c r="AR87" t="str">
        <f>IF(G87="","",YEAR(申込書!$B$3)-YEAR(BE87))</f>
        <v/>
      </c>
      <c r="AS87" t="str">
        <f t="shared" si="45"/>
        <v/>
      </c>
      <c r="AT87">
        <f t="shared" si="77"/>
        <v>0</v>
      </c>
      <c r="AU87">
        <f t="shared" si="78"/>
        <v>0</v>
      </c>
      <c r="AV87">
        <f t="shared" si="79"/>
        <v>0</v>
      </c>
      <c r="AW87" s="32" t="str">
        <f t="shared" si="62"/>
        <v/>
      </c>
      <c r="AX87" s="32" t="str">
        <f t="shared" si="63"/>
        <v/>
      </c>
      <c r="AY87" s="32" t="str">
        <f t="shared" si="64"/>
        <v/>
      </c>
      <c r="AZ87" s="32" t="str">
        <f t="shared" si="65"/>
        <v/>
      </c>
      <c r="BA87" s="32" t="str">
        <f t="shared" si="66"/>
        <v/>
      </c>
      <c r="BB87" s="32" t="str">
        <f t="shared" si="67"/>
        <v/>
      </c>
      <c r="BC87" s="32" t="str">
        <f t="shared" si="80"/>
        <v>999:99.99</v>
      </c>
      <c r="BD87" s="32" t="str">
        <f t="shared" si="81"/>
        <v>999:99.99</v>
      </c>
      <c r="BE87" s="65" t="str">
        <f t="shared" si="82"/>
        <v>1980/1/1</v>
      </c>
    </row>
    <row r="88" spans="1:57" ht="24.75" customHeight="1" x14ac:dyDescent="0.15">
      <c r="A88" s="38" t="str">
        <f>IF(C88="","",A87+1)</f>
        <v/>
      </c>
      <c r="B88" s="38" t="str">
        <f t="shared" si="43"/>
        <v/>
      </c>
      <c r="C88" s="47"/>
      <c r="D88" s="48"/>
      <c r="E88" s="48"/>
      <c r="F88" s="48"/>
      <c r="G88" s="49"/>
      <c r="H88" s="49"/>
      <c r="I88" s="49"/>
      <c r="J88" s="49"/>
      <c r="K88" s="49"/>
      <c r="L88" s="50"/>
      <c r="M88" s="49"/>
      <c r="N88" s="50"/>
      <c r="O88" s="51"/>
      <c r="P88" s="50"/>
      <c r="Q88" s="38" t="str">
        <f>IF(C88="","",YEAR(申込書!$B$3)-YEAR(申込一覧表!C88))</f>
        <v/>
      </c>
      <c r="R88" s="88"/>
      <c r="S88" s="4" t="str">
        <f t="shared" si="69"/>
        <v/>
      </c>
      <c r="T88" s="53">
        <f t="shared" si="58"/>
        <v>0</v>
      </c>
      <c r="U88" s="53">
        <f t="shared" si="59"/>
        <v>0</v>
      </c>
      <c r="V88" s="53">
        <f t="shared" si="44"/>
        <v>0</v>
      </c>
      <c r="W88" s="53">
        <f t="shared" si="60"/>
        <v>0</v>
      </c>
      <c r="X88" s="54" t="str">
        <f>IF(G88="","",IF(O88="",申込書!$AB$6,LEFT(O88,2)&amp;RIGHT(O88,3)))</f>
        <v/>
      </c>
      <c r="Y88" s="54" t="str">
        <f t="shared" si="70"/>
        <v/>
      </c>
      <c r="Z88" s="54" t="str">
        <f t="shared" si="71"/>
        <v/>
      </c>
      <c r="AA88" s="55"/>
      <c r="AH88">
        <v>81</v>
      </c>
      <c r="AI88">
        <f t="shared" si="72"/>
        <v>0</v>
      </c>
      <c r="AJ88" t="str">
        <f t="shared" si="73"/>
        <v/>
      </c>
      <c r="AK88">
        <f t="shared" si="61"/>
        <v>0</v>
      </c>
      <c r="AL88" t="str">
        <f t="shared" si="74"/>
        <v/>
      </c>
      <c r="AM88" t="str">
        <f t="shared" si="75"/>
        <v/>
      </c>
      <c r="AN88" t="str">
        <f t="shared" si="76"/>
        <v/>
      </c>
      <c r="AO88">
        <v>5</v>
      </c>
      <c r="AP88" t="str">
        <f t="shared" si="68"/>
        <v xml:space="preserve"> </v>
      </c>
      <c r="AQ88">
        <v>81</v>
      </c>
      <c r="AR88" t="str">
        <f>IF(G88="","",YEAR(申込書!$B$3)-YEAR(BE88))</f>
        <v/>
      </c>
      <c r="AS88" t="str">
        <f t="shared" si="45"/>
        <v/>
      </c>
      <c r="AT88">
        <f t="shared" si="77"/>
        <v>0</v>
      </c>
      <c r="AU88">
        <f t="shared" si="78"/>
        <v>0</v>
      </c>
      <c r="AV88">
        <f t="shared" si="79"/>
        <v>0</v>
      </c>
      <c r="AW88" s="32" t="str">
        <f t="shared" si="62"/>
        <v/>
      </c>
      <c r="AX88" s="32" t="str">
        <f t="shared" si="63"/>
        <v/>
      </c>
      <c r="AY88" s="32" t="str">
        <f t="shared" si="64"/>
        <v/>
      </c>
      <c r="AZ88" s="32" t="str">
        <f t="shared" si="65"/>
        <v/>
      </c>
      <c r="BA88" s="32" t="str">
        <f t="shared" si="66"/>
        <v/>
      </c>
      <c r="BB88" s="32" t="str">
        <f t="shared" si="67"/>
        <v/>
      </c>
      <c r="BC88" s="32" t="str">
        <f t="shared" si="80"/>
        <v>999:99.99</v>
      </c>
      <c r="BD88" s="32" t="str">
        <f t="shared" si="81"/>
        <v>999:99.99</v>
      </c>
      <c r="BE88" s="65" t="str">
        <f t="shared" si="82"/>
        <v>1980/1/1</v>
      </c>
    </row>
    <row r="89" spans="1:57" ht="24.75" customHeight="1" x14ac:dyDescent="0.15">
      <c r="A89" s="38" t="str">
        <f>IF(C89="","",A88+1)</f>
        <v/>
      </c>
      <c r="B89" s="38" t="str">
        <f t="shared" si="43"/>
        <v/>
      </c>
      <c r="C89" s="47"/>
      <c r="D89" s="48"/>
      <c r="E89" s="48"/>
      <c r="F89" s="48"/>
      <c r="G89" s="49"/>
      <c r="H89" s="49"/>
      <c r="I89" s="49"/>
      <c r="J89" s="49"/>
      <c r="K89" s="49"/>
      <c r="L89" s="50"/>
      <c r="M89" s="49"/>
      <c r="N89" s="50"/>
      <c r="O89" s="51"/>
      <c r="P89" s="50"/>
      <c r="Q89" s="38" t="str">
        <f>IF(C89="","",YEAR(申込書!$B$3)-YEAR(申込一覧表!C89))</f>
        <v/>
      </c>
      <c r="R89" s="88"/>
      <c r="S89" s="4" t="str">
        <f t="shared" si="69"/>
        <v/>
      </c>
      <c r="T89" s="53">
        <f t="shared" si="58"/>
        <v>0</v>
      </c>
      <c r="U89" s="53">
        <f t="shared" si="59"/>
        <v>0</v>
      </c>
      <c r="V89" s="53">
        <f t="shared" si="44"/>
        <v>0</v>
      </c>
      <c r="W89" s="53">
        <f t="shared" si="60"/>
        <v>0</v>
      </c>
      <c r="X89" s="54" t="str">
        <f>IF(G89="","",IF(O89="",申込書!$AB$6,LEFT(O89,2)&amp;RIGHT(O89,3)))</f>
        <v/>
      </c>
      <c r="Y89" s="54" t="str">
        <f t="shared" si="70"/>
        <v/>
      </c>
      <c r="Z89" s="54" t="str">
        <f t="shared" si="71"/>
        <v/>
      </c>
      <c r="AA89" s="55"/>
      <c r="AH89">
        <v>82</v>
      </c>
      <c r="AI89">
        <f t="shared" si="72"/>
        <v>0</v>
      </c>
      <c r="AJ89" t="str">
        <f t="shared" si="73"/>
        <v/>
      </c>
      <c r="AK89">
        <f t="shared" si="61"/>
        <v>0</v>
      </c>
      <c r="AL89" t="str">
        <f t="shared" si="74"/>
        <v/>
      </c>
      <c r="AM89" t="str">
        <f t="shared" si="75"/>
        <v/>
      </c>
      <c r="AN89" t="str">
        <f t="shared" si="76"/>
        <v/>
      </c>
      <c r="AO89">
        <v>5</v>
      </c>
      <c r="AP89" t="str">
        <f t="shared" si="68"/>
        <v xml:space="preserve"> </v>
      </c>
      <c r="AQ89">
        <v>82</v>
      </c>
      <c r="AR89" t="str">
        <f>IF(G89="","",YEAR(申込書!$B$3)-YEAR(BE89))</f>
        <v/>
      </c>
      <c r="AS89" t="str">
        <f t="shared" si="45"/>
        <v/>
      </c>
      <c r="AT89">
        <f t="shared" si="77"/>
        <v>0</v>
      </c>
      <c r="AU89">
        <f t="shared" si="78"/>
        <v>0</v>
      </c>
      <c r="AV89">
        <f t="shared" si="79"/>
        <v>0</v>
      </c>
      <c r="AW89" s="32" t="str">
        <f t="shared" si="62"/>
        <v/>
      </c>
      <c r="AX89" s="32" t="str">
        <f t="shared" si="63"/>
        <v/>
      </c>
      <c r="AY89" s="32" t="str">
        <f t="shared" si="64"/>
        <v/>
      </c>
      <c r="AZ89" s="32" t="str">
        <f t="shared" si="65"/>
        <v/>
      </c>
      <c r="BA89" s="32" t="str">
        <f t="shared" si="66"/>
        <v/>
      </c>
      <c r="BB89" s="32" t="str">
        <f t="shared" si="67"/>
        <v/>
      </c>
      <c r="BC89" s="32" t="str">
        <f t="shared" si="80"/>
        <v>999:99.99</v>
      </c>
      <c r="BD89" s="32" t="str">
        <f t="shared" si="81"/>
        <v>999:99.99</v>
      </c>
      <c r="BE89" s="65" t="str">
        <f t="shared" si="82"/>
        <v>1980/1/1</v>
      </c>
    </row>
    <row r="90" spans="1:57" ht="24.75" customHeight="1" x14ac:dyDescent="0.15">
      <c r="A90" s="38" t="str">
        <f>IF(C90="","",A89+1)</f>
        <v/>
      </c>
      <c r="B90" s="38" t="str">
        <f t="shared" si="43"/>
        <v/>
      </c>
      <c r="C90" s="47"/>
      <c r="D90" s="48"/>
      <c r="E90" s="48"/>
      <c r="F90" s="48"/>
      <c r="G90" s="49"/>
      <c r="H90" s="49"/>
      <c r="I90" s="49"/>
      <c r="J90" s="49"/>
      <c r="K90" s="49"/>
      <c r="L90" s="50"/>
      <c r="M90" s="49"/>
      <c r="N90" s="50"/>
      <c r="O90" s="51"/>
      <c r="P90" s="50"/>
      <c r="Q90" s="38" t="str">
        <f>IF(C90="","",YEAR(申込書!$B$3)-YEAR(申込一覧表!C90))</f>
        <v/>
      </c>
      <c r="R90" s="88"/>
      <c r="S90" s="4" t="str">
        <f t="shared" si="69"/>
        <v/>
      </c>
      <c r="T90" s="53">
        <f>IF(K90="",0,1)</f>
        <v>0</v>
      </c>
      <c r="U90" s="53">
        <f>IF(M90="",0,1)</f>
        <v>0</v>
      </c>
      <c r="V90" s="53">
        <f t="shared" ref="V90:V107" si="83">SUM(T90:U90)</f>
        <v>0</v>
      </c>
      <c r="W90" s="53">
        <f>IF(K90="",0,IF(K90=M90,1,0))</f>
        <v>0</v>
      </c>
      <c r="X90" s="54" t="str">
        <f>IF(G90="","",IF(O90="",申込書!$AB$6,LEFT(O90,2)&amp;RIGHT(O90,3)))</f>
        <v/>
      </c>
      <c r="Y90" s="54" t="str">
        <f t="shared" si="70"/>
        <v/>
      </c>
      <c r="Z90" s="54" t="str">
        <f t="shared" si="71"/>
        <v/>
      </c>
      <c r="AA90" s="55"/>
      <c r="AH90">
        <v>83</v>
      </c>
      <c r="AI90">
        <f t="shared" si="72"/>
        <v>0</v>
      </c>
      <c r="AJ90" t="str">
        <f t="shared" si="73"/>
        <v/>
      </c>
      <c r="AK90">
        <f>LEN(TRIM(G90))+LEN(TRIM(H90))</f>
        <v>0</v>
      </c>
      <c r="AL90" t="str">
        <f t="shared" si="74"/>
        <v/>
      </c>
      <c r="AM90" t="str">
        <f t="shared" si="75"/>
        <v/>
      </c>
      <c r="AN90" t="str">
        <f t="shared" si="76"/>
        <v/>
      </c>
      <c r="AO90">
        <v>5</v>
      </c>
      <c r="AP90" t="str">
        <f>I90&amp;" "&amp;J90</f>
        <v xml:space="preserve"> </v>
      </c>
      <c r="AQ90">
        <v>83</v>
      </c>
      <c r="AR90" t="str">
        <f>IF(G90="","",YEAR(申込書!$B$3)-YEAR(BE90))</f>
        <v/>
      </c>
      <c r="AS90" t="str">
        <f t="shared" ref="AS90:AS107" si="84">IF(M90="","",VLOOKUP(M90,$AC$6:$AD$31,2,0))</f>
        <v/>
      </c>
      <c r="AT90">
        <f t="shared" si="77"/>
        <v>0</v>
      </c>
      <c r="AU90">
        <f t="shared" si="78"/>
        <v>0</v>
      </c>
      <c r="AV90">
        <f t="shared" si="79"/>
        <v>0</v>
      </c>
      <c r="AW90" s="32" t="str">
        <f t="shared" si="62"/>
        <v/>
      </c>
      <c r="AX90" s="32" t="str">
        <f t="shared" si="63"/>
        <v/>
      </c>
      <c r="AY90" s="32" t="str">
        <f t="shared" si="64"/>
        <v/>
      </c>
      <c r="AZ90" s="32" t="str">
        <f t="shared" si="65"/>
        <v/>
      </c>
      <c r="BA90" s="32" t="str">
        <f t="shared" si="66"/>
        <v/>
      </c>
      <c r="BB90" s="32" t="str">
        <f t="shared" si="67"/>
        <v/>
      </c>
      <c r="BC90" s="32" t="str">
        <f t="shared" si="80"/>
        <v>999:99.99</v>
      </c>
      <c r="BD90" s="32" t="str">
        <f t="shared" si="81"/>
        <v>999:99.99</v>
      </c>
      <c r="BE90" s="65" t="str">
        <f t="shared" si="82"/>
        <v>1980/1/1</v>
      </c>
    </row>
    <row r="91" spans="1:57" ht="24.75" customHeight="1" x14ac:dyDescent="0.15">
      <c r="A91" s="38" t="str">
        <f>IF(C91="","",A90+1)</f>
        <v/>
      </c>
      <c r="B91" s="38" t="str">
        <f t="shared" si="43"/>
        <v/>
      </c>
      <c r="C91" s="47"/>
      <c r="D91" s="48"/>
      <c r="E91" s="48"/>
      <c r="F91" s="48"/>
      <c r="G91" s="49"/>
      <c r="H91" s="49"/>
      <c r="I91" s="49"/>
      <c r="J91" s="49"/>
      <c r="K91" s="49"/>
      <c r="L91" s="50"/>
      <c r="M91" s="49"/>
      <c r="N91" s="50"/>
      <c r="O91" s="51"/>
      <c r="P91" s="50"/>
      <c r="Q91" s="38" t="str">
        <f>IF(C91="","",YEAR(申込書!$B$3)-YEAR(申込一覧表!C91))</f>
        <v/>
      </c>
      <c r="R91" s="88"/>
      <c r="S91" s="4" t="str">
        <f t="shared" si="69"/>
        <v/>
      </c>
      <c r="T91" s="53">
        <f>IF(K91="",0,1)</f>
        <v>0</v>
      </c>
      <c r="U91" s="53">
        <f>IF(M91="",0,1)</f>
        <v>0</v>
      </c>
      <c r="V91" s="53">
        <f t="shared" si="83"/>
        <v>0</v>
      </c>
      <c r="W91" s="53">
        <f>IF(K91="",0,IF(K91=M91,1,0))</f>
        <v>0</v>
      </c>
      <c r="X91" s="54" t="str">
        <f>IF(G91="","",IF(O91="",申込書!$AB$6,LEFT(O91,2)&amp;RIGHT(O91,3)))</f>
        <v/>
      </c>
      <c r="Y91" s="54" t="str">
        <f t="shared" si="70"/>
        <v/>
      </c>
      <c r="Z91" s="54" t="str">
        <f t="shared" si="71"/>
        <v/>
      </c>
      <c r="AA91" s="55"/>
      <c r="AH91">
        <v>84</v>
      </c>
      <c r="AI91">
        <f t="shared" si="72"/>
        <v>0</v>
      </c>
      <c r="AJ91" t="str">
        <f t="shared" si="73"/>
        <v/>
      </c>
      <c r="AK91">
        <f>LEN(TRIM(G91))+LEN(TRIM(H91))</f>
        <v>0</v>
      </c>
      <c r="AL91" t="str">
        <f t="shared" si="74"/>
        <v/>
      </c>
      <c r="AM91" t="str">
        <f t="shared" si="75"/>
        <v/>
      </c>
      <c r="AN91" t="str">
        <f t="shared" si="76"/>
        <v/>
      </c>
      <c r="AO91">
        <v>5</v>
      </c>
      <c r="AP91" t="str">
        <f>I91&amp;" "&amp;J91</f>
        <v xml:space="preserve"> </v>
      </c>
      <c r="AQ91">
        <v>84</v>
      </c>
      <c r="AR91" t="str">
        <f>IF(G91="","",YEAR(申込書!$B$3)-YEAR(BE91))</f>
        <v/>
      </c>
      <c r="AS91" t="str">
        <f t="shared" si="84"/>
        <v/>
      </c>
      <c r="AT91">
        <f t="shared" si="77"/>
        <v>0</v>
      </c>
      <c r="AU91">
        <f t="shared" si="78"/>
        <v>0</v>
      </c>
      <c r="AV91">
        <f t="shared" si="79"/>
        <v>0</v>
      </c>
      <c r="AW91" s="32" t="str">
        <f t="shared" si="62"/>
        <v/>
      </c>
      <c r="AX91" s="32" t="str">
        <f t="shared" si="63"/>
        <v/>
      </c>
      <c r="AY91" s="32" t="str">
        <f t="shared" si="64"/>
        <v/>
      </c>
      <c r="AZ91" s="32" t="str">
        <f t="shared" si="65"/>
        <v/>
      </c>
      <c r="BA91" s="32" t="str">
        <f t="shared" si="66"/>
        <v/>
      </c>
      <c r="BB91" s="32" t="str">
        <f t="shared" si="67"/>
        <v/>
      </c>
      <c r="BC91" s="32" t="str">
        <f t="shared" si="80"/>
        <v>999:99.99</v>
      </c>
      <c r="BD91" s="32" t="str">
        <f t="shared" si="81"/>
        <v>999:99.99</v>
      </c>
      <c r="BE91" s="65" t="str">
        <f t="shared" si="82"/>
        <v>1980/1/1</v>
      </c>
    </row>
    <row r="92" spans="1:57" ht="24.75" customHeight="1" x14ac:dyDescent="0.15">
      <c r="A92" s="38" t="str">
        <f t="shared" ref="A92:A107" si="85">IF(C92="","",A91+1)</f>
        <v/>
      </c>
      <c r="B92" s="38" t="str">
        <f t="shared" si="43"/>
        <v/>
      </c>
      <c r="C92" s="47"/>
      <c r="D92" s="48"/>
      <c r="E92" s="48"/>
      <c r="F92" s="48"/>
      <c r="G92" s="49"/>
      <c r="H92" s="49"/>
      <c r="I92" s="49"/>
      <c r="J92" s="49"/>
      <c r="K92" s="49"/>
      <c r="L92" s="50"/>
      <c r="M92" s="49"/>
      <c r="N92" s="50"/>
      <c r="O92" s="51"/>
      <c r="P92" s="50"/>
      <c r="Q92" s="38" t="str">
        <f>IF(C92="","",YEAR(申込書!$B$3)-YEAR(申込一覧表!C92))</f>
        <v/>
      </c>
      <c r="R92" s="88"/>
      <c r="S92" s="4" t="str">
        <f t="shared" si="69"/>
        <v/>
      </c>
      <c r="T92" s="53">
        <f t="shared" ref="T92:T107" si="86">IF(K92="",0,1)</f>
        <v>0</v>
      </c>
      <c r="U92" s="53">
        <f t="shared" ref="U92:U107" si="87">IF(M92="",0,1)</f>
        <v>0</v>
      </c>
      <c r="V92" s="53">
        <f t="shared" si="83"/>
        <v>0</v>
      </c>
      <c r="W92" s="53">
        <f t="shared" ref="W92:W107" si="88">IF(K92="",0,IF(K92=M92,1,0))</f>
        <v>0</v>
      </c>
      <c r="X92" s="54" t="str">
        <f>IF(G92="","",IF(O92="",申込書!$AB$6,LEFT(O92,2)&amp;RIGHT(O92,3)))</f>
        <v/>
      </c>
      <c r="Y92" s="54" t="str">
        <f t="shared" si="70"/>
        <v/>
      </c>
      <c r="Z92" s="54" t="str">
        <f t="shared" si="71"/>
        <v/>
      </c>
      <c r="AA92" s="55"/>
      <c r="AH92">
        <v>85</v>
      </c>
      <c r="AI92">
        <f t="shared" si="72"/>
        <v>0</v>
      </c>
      <c r="AJ92" t="str">
        <f t="shared" si="73"/>
        <v/>
      </c>
      <c r="AK92">
        <f t="shared" ref="AK92:AK107" si="89">LEN(TRIM(G92))+LEN(TRIM(H92))</f>
        <v>0</v>
      </c>
      <c r="AL92" t="str">
        <f t="shared" si="74"/>
        <v/>
      </c>
      <c r="AM92" t="str">
        <f t="shared" si="75"/>
        <v/>
      </c>
      <c r="AN92" t="str">
        <f t="shared" si="76"/>
        <v/>
      </c>
      <c r="AO92">
        <v>5</v>
      </c>
      <c r="AP92" t="str">
        <f t="shared" ref="AP92:AP107" si="90">I92&amp;" "&amp;J92</f>
        <v xml:space="preserve"> </v>
      </c>
      <c r="AQ92">
        <v>85</v>
      </c>
      <c r="AR92" t="str">
        <f>IF(G92="","",YEAR(申込書!$B$3)-YEAR(BE92))</f>
        <v/>
      </c>
      <c r="AS92" t="str">
        <f t="shared" si="84"/>
        <v/>
      </c>
      <c r="AT92">
        <f t="shared" si="77"/>
        <v>0</v>
      </c>
      <c r="AU92">
        <f t="shared" si="78"/>
        <v>0</v>
      </c>
      <c r="AV92">
        <f t="shared" si="79"/>
        <v>0</v>
      </c>
      <c r="AW92" s="32" t="str">
        <f t="shared" si="62"/>
        <v/>
      </c>
      <c r="AX92" s="32" t="str">
        <f t="shared" si="63"/>
        <v/>
      </c>
      <c r="AY92" s="32" t="str">
        <f t="shared" si="64"/>
        <v/>
      </c>
      <c r="AZ92" s="32" t="str">
        <f t="shared" si="65"/>
        <v/>
      </c>
      <c r="BA92" s="32" t="str">
        <f t="shared" si="66"/>
        <v/>
      </c>
      <c r="BB92" s="32" t="str">
        <f t="shared" si="67"/>
        <v/>
      </c>
      <c r="BC92" s="32" t="str">
        <f t="shared" si="80"/>
        <v>999:99.99</v>
      </c>
      <c r="BD92" s="32" t="str">
        <f t="shared" si="81"/>
        <v>999:99.99</v>
      </c>
      <c r="BE92" s="65" t="str">
        <f t="shared" si="82"/>
        <v>1980/1/1</v>
      </c>
    </row>
    <row r="93" spans="1:57" ht="24.75" customHeight="1" x14ac:dyDescent="0.15">
      <c r="A93" s="38" t="str">
        <f t="shared" si="85"/>
        <v/>
      </c>
      <c r="B93" s="38" t="str">
        <f t="shared" si="43"/>
        <v/>
      </c>
      <c r="C93" s="47"/>
      <c r="D93" s="48"/>
      <c r="E93" s="48"/>
      <c r="F93" s="48"/>
      <c r="G93" s="49"/>
      <c r="H93" s="49"/>
      <c r="I93" s="49"/>
      <c r="J93" s="49"/>
      <c r="K93" s="49"/>
      <c r="L93" s="50"/>
      <c r="M93" s="49"/>
      <c r="N93" s="50"/>
      <c r="O93" s="51"/>
      <c r="P93" s="50"/>
      <c r="Q93" s="38" t="str">
        <f>IF(C93="","",YEAR(申込書!$B$3)-YEAR(申込一覧表!C93))</f>
        <v/>
      </c>
      <c r="R93" s="88"/>
      <c r="S93" s="4" t="str">
        <f t="shared" si="69"/>
        <v/>
      </c>
      <c r="T93" s="53">
        <f t="shared" si="86"/>
        <v>0</v>
      </c>
      <c r="U93" s="53">
        <f t="shared" si="87"/>
        <v>0</v>
      </c>
      <c r="V93" s="53">
        <f t="shared" si="83"/>
        <v>0</v>
      </c>
      <c r="W93" s="53">
        <f t="shared" si="88"/>
        <v>0</v>
      </c>
      <c r="X93" s="54" t="str">
        <f>IF(G93="","",IF(O93="",申込書!$AB$6,LEFT(O93,2)&amp;RIGHT(O93,3)))</f>
        <v/>
      </c>
      <c r="Y93" s="54" t="str">
        <f t="shared" si="70"/>
        <v/>
      </c>
      <c r="Z93" s="54" t="str">
        <f t="shared" si="71"/>
        <v/>
      </c>
      <c r="AA93" s="55"/>
      <c r="AH93">
        <v>86</v>
      </c>
      <c r="AI93">
        <f t="shared" si="72"/>
        <v>0</v>
      </c>
      <c r="AJ93" t="str">
        <f t="shared" si="73"/>
        <v/>
      </c>
      <c r="AK93">
        <f t="shared" si="89"/>
        <v>0</v>
      </c>
      <c r="AL93" t="str">
        <f t="shared" si="74"/>
        <v/>
      </c>
      <c r="AM93" t="str">
        <f t="shared" si="75"/>
        <v/>
      </c>
      <c r="AN93" t="str">
        <f t="shared" si="76"/>
        <v/>
      </c>
      <c r="AO93">
        <v>5</v>
      </c>
      <c r="AP93" t="str">
        <f t="shared" si="90"/>
        <v xml:space="preserve"> </v>
      </c>
      <c r="AQ93">
        <v>86</v>
      </c>
      <c r="AR93" t="str">
        <f>IF(G93="","",YEAR(申込書!$B$3)-YEAR(BE93))</f>
        <v/>
      </c>
      <c r="AS93" t="str">
        <f t="shared" si="84"/>
        <v/>
      </c>
      <c r="AT93">
        <f t="shared" si="77"/>
        <v>0</v>
      </c>
      <c r="AU93">
        <f t="shared" si="78"/>
        <v>0</v>
      </c>
      <c r="AV93">
        <f t="shared" si="79"/>
        <v>0</v>
      </c>
      <c r="AW93" s="32" t="str">
        <f t="shared" si="62"/>
        <v/>
      </c>
      <c r="AX93" s="32" t="str">
        <f t="shared" si="63"/>
        <v/>
      </c>
      <c r="AY93" s="32" t="str">
        <f t="shared" si="64"/>
        <v/>
      </c>
      <c r="AZ93" s="32" t="str">
        <f t="shared" si="65"/>
        <v/>
      </c>
      <c r="BA93" s="32" t="str">
        <f t="shared" si="66"/>
        <v/>
      </c>
      <c r="BB93" s="32" t="str">
        <f t="shared" si="67"/>
        <v/>
      </c>
      <c r="BC93" s="32" t="str">
        <f t="shared" si="80"/>
        <v>999:99.99</v>
      </c>
      <c r="BD93" s="32" t="str">
        <f t="shared" si="81"/>
        <v>999:99.99</v>
      </c>
      <c r="BE93" s="65" t="str">
        <f t="shared" si="82"/>
        <v>1980/1/1</v>
      </c>
    </row>
    <row r="94" spans="1:57" ht="24.75" customHeight="1" x14ac:dyDescent="0.15">
      <c r="A94" s="38" t="str">
        <f t="shared" si="85"/>
        <v/>
      </c>
      <c r="B94" s="38" t="str">
        <f t="shared" si="43"/>
        <v/>
      </c>
      <c r="C94" s="47"/>
      <c r="D94" s="48"/>
      <c r="E94" s="48"/>
      <c r="F94" s="48"/>
      <c r="G94" s="49"/>
      <c r="H94" s="49"/>
      <c r="I94" s="49"/>
      <c r="J94" s="49"/>
      <c r="K94" s="49"/>
      <c r="L94" s="50"/>
      <c r="M94" s="49"/>
      <c r="N94" s="50"/>
      <c r="O94" s="51"/>
      <c r="P94" s="50"/>
      <c r="Q94" s="38" t="str">
        <f>IF(C94="","",YEAR(申込書!$B$3)-YEAR(申込一覧表!C94))</f>
        <v/>
      </c>
      <c r="R94" s="88"/>
      <c r="S94" s="4" t="str">
        <f t="shared" si="69"/>
        <v/>
      </c>
      <c r="T94" s="53">
        <f t="shared" si="86"/>
        <v>0</v>
      </c>
      <c r="U94" s="53">
        <f t="shared" si="87"/>
        <v>0</v>
      </c>
      <c r="V94" s="53">
        <f t="shared" si="83"/>
        <v>0</v>
      </c>
      <c r="W94" s="53">
        <f t="shared" si="88"/>
        <v>0</v>
      </c>
      <c r="X94" s="54" t="str">
        <f>IF(G94="","",IF(O94="",申込書!$AB$6,LEFT(O94,2)&amp;RIGHT(O94,3)))</f>
        <v/>
      </c>
      <c r="Y94" s="54" t="str">
        <f t="shared" si="70"/>
        <v/>
      </c>
      <c r="Z94" s="54" t="str">
        <f t="shared" si="71"/>
        <v/>
      </c>
      <c r="AA94" s="55"/>
      <c r="AH94">
        <v>87</v>
      </c>
      <c r="AI94">
        <f t="shared" si="72"/>
        <v>0</v>
      </c>
      <c r="AJ94" t="str">
        <f t="shared" si="73"/>
        <v/>
      </c>
      <c r="AK94">
        <f t="shared" si="89"/>
        <v>0</v>
      </c>
      <c r="AL94" t="str">
        <f t="shared" si="74"/>
        <v/>
      </c>
      <c r="AM94" t="str">
        <f t="shared" si="75"/>
        <v/>
      </c>
      <c r="AN94" t="str">
        <f t="shared" si="76"/>
        <v/>
      </c>
      <c r="AO94">
        <v>5</v>
      </c>
      <c r="AP94" t="str">
        <f t="shared" si="90"/>
        <v xml:space="preserve"> </v>
      </c>
      <c r="AQ94">
        <v>87</v>
      </c>
      <c r="AR94" t="str">
        <f>IF(G94="","",YEAR(申込書!$B$3)-YEAR(BE94))</f>
        <v/>
      </c>
      <c r="AS94" t="str">
        <f t="shared" si="84"/>
        <v/>
      </c>
      <c r="AT94">
        <f t="shared" si="77"/>
        <v>0</v>
      </c>
      <c r="AU94">
        <f t="shared" si="78"/>
        <v>0</v>
      </c>
      <c r="AV94">
        <f t="shared" si="79"/>
        <v>0</v>
      </c>
      <c r="AW94" s="32" t="str">
        <f t="shared" si="62"/>
        <v/>
      </c>
      <c r="AX94" s="32" t="str">
        <f t="shared" si="63"/>
        <v/>
      </c>
      <c r="AY94" s="32" t="str">
        <f t="shared" si="64"/>
        <v/>
      </c>
      <c r="AZ94" s="32" t="str">
        <f t="shared" si="65"/>
        <v/>
      </c>
      <c r="BA94" s="32" t="str">
        <f t="shared" si="66"/>
        <v/>
      </c>
      <c r="BB94" s="32" t="str">
        <f t="shared" si="67"/>
        <v/>
      </c>
      <c r="BC94" s="32" t="str">
        <f t="shared" si="80"/>
        <v>999:99.99</v>
      </c>
      <c r="BD94" s="32" t="str">
        <f t="shared" si="81"/>
        <v>999:99.99</v>
      </c>
      <c r="BE94" s="65" t="str">
        <f t="shared" si="82"/>
        <v>1980/1/1</v>
      </c>
    </row>
    <row r="95" spans="1:57" ht="24.75" customHeight="1" x14ac:dyDescent="0.15">
      <c r="A95" s="38" t="str">
        <f t="shared" si="85"/>
        <v/>
      </c>
      <c r="B95" s="38" t="str">
        <f t="shared" si="43"/>
        <v/>
      </c>
      <c r="C95" s="47"/>
      <c r="D95" s="48"/>
      <c r="E95" s="48"/>
      <c r="F95" s="48"/>
      <c r="G95" s="49"/>
      <c r="H95" s="49"/>
      <c r="I95" s="49"/>
      <c r="J95" s="49"/>
      <c r="K95" s="49"/>
      <c r="L95" s="50"/>
      <c r="M95" s="49"/>
      <c r="N95" s="50"/>
      <c r="O95" s="51"/>
      <c r="P95" s="50"/>
      <c r="Q95" s="38" t="str">
        <f>IF(C95="","",YEAR(申込書!$B$3)-YEAR(申込一覧表!C95))</f>
        <v/>
      </c>
      <c r="R95" s="88"/>
      <c r="S95" s="4" t="str">
        <f t="shared" si="69"/>
        <v/>
      </c>
      <c r="T95" s="53">
        <f t="shared" si="86"/>
        <v>0</v>
      </c>
      <c r="U95" s="53">
        <f t="shared" si="87"/>
        <v>0</v>
      </c>
      <c r="V95" s="53">
        <f t="shared" si="83"/>
        <v>0</v>
      </c>
      <c r="W95" s="53">
        <f t="shared" si="88"/>
        <v>0</v>
      </c>
      <c r="X95" s="54" t="str">
        <f>IF(G95="","",IF(O95="",申込書!$AB$6,LEFT(O95,2)&amp;RIGHT(O95,3)))</f>
        <v/>
      </c>
      <c r="Y95" s="54" t="str">
        <f t="shared" si="70"/>
        <v/>
      </c>
      <c r="Z95" s="54" t="str">
        <f t="shared" si="71"/>
        <v/>
      </c>
      <c r="AA95" s="55"/>
      <c r="AH95">
        <v>88</v>
      </c>
      <c r="AI95">
        <f t="shared" si="72"/>
        <v>0</v>
      </c>
      <c r="AJ95" t="str">
        <f t="shared" si="73"/>
        <v/>
      </c>
      <c r="AK95">
        <f t="shared" si="89"/>
        <v>0</v>
      </c>
      <c r="AL95" t="str">
        <f t="shared" si="74"/>
        <v/>
      </c>
      <c r="AM95" t="str">
        <f t="shared" si="75"/>
        <v/>
      </c>
      <c r="AN95" t="str">
        <f t="shared" si="76"/>
        <v/>
      </c>
      <c r="AO95">
        <v>5</v>
      </c>
      <c r="AP95" t="str">
        <f t="shared" si="90"/>
        <v xml:space="preserve"> </v>
      </c>
      <c r="AQ95">
        <v>88</v>
      </c>
      <c r="AR95" t="str">
        <f>IF(G95="","",YEAR(申込書!$B$3)-YEAR(BE95))</f>
        <v/>
      </c>
      <c r="AS95" t="str">
        <f t="shared" si="84"/>
        <v/>
      </c>
      <c r="AT95">
        <f t="shared" si="77"/>
        <v>0</v>
      </c>
      <c r="AU95">
        <f t="shared" si="78"/>
        <v>0</v>
      </c>
      <c r="AV95">
        <f t="shared" si="79"/>
        <v>0</v>
      </c>
      <c r="AW95" s="32" t="str">
        <f t="shared" si="62"/>
        <v/>
      </c>
      <c r="AX95" s="32" t="str">
        <f t="shared" si="63"/>
        <v/>
      </c>
      <c r="AY95" s="32" t="str">
        <f t="shared" si="64"/>
        <v/>
      </c>
      <c r="AZ95" s="32" t="str">
        <f t="shared" si="65"/>
        <v/>
      </c>
      <c r="BA95" s="32" t="str">
        <f t="shared" si="66"/>
        <v/>
      </c>
      <c r="BB95" s="32" t="str">
        <f t="shared" si="67"/>
        <v/>
      </c>
      <c r="BC95" s="32" t="str">
        <f t="shared" si="80"/>
        <v>999:99.99</v>
      </c>
      <c r="BD95" s="32" t="str">
        <f t="shared" si="81"/>
        <v>999:99.99</v>
      </c>
      <c r="BE95" s="65" t="str">
        <f t="shared" si="82"/>
        <v>1980/1/1</v>
      </c>
    </row>
    <row r="96" spans="1:57" ht="24.75" customHeight="1" x14ac:dyDescent="0.15">
      <c r="A96" s="38" t="str">
        <f t="shared" si="85"/>
        <v/>
      </c>
      <c r="B96" s="38" t="str">
        <f t="shared" si="43"/>
        <v/>
      </c>
      <c r="C96" s="47"/>
      <c r="D96" s="48"/>
      <c r="E96" s="48"/>
      <c r="F96" s="48"/>
      <c r="G96" s="49"/>
      <c r="H96" s="49"/>
      <c r="I96" s="49"/>
      <c r="J96" s="49"/>
      <c r="K96" s="49"/>
      <c r="L96" s="50"/>
      <c r="M96" s="49"/>
      <c r="N96" s="50"/>
      <c r="O96" s="51"/>
      <c r="P96" s="50"/>
      <c r="Q96" s="38" t="str">
        <f>IF(C96="","",YEAR(申込書!$B$3)-YEAR(申込一覧表!C96))</f>
        <v/>
      </c>
      <c r="R96" s="88"/>
      <c r="S96" s="4" t="str">
        <f t="shared" si="69"/>
        <v/>
      </c>
      <c r="T96" s="53">
        <f t="shared" si="86"/>
        <v>0</v>
      </c>
      <c r="U96" s="53">
        <f t="shared" si="87"/>
        <v>0</v>
      </c>
      <c r="V96" s="53">
        <f t="shared" si="83"/>
        <v>0</v>
      </c>
      <c r="W96" s="53">
        <f t="shared" si="88"/>
        <v>0</v>
      </c>
      <c r="X96" s="54" t="str">
        <f>IF(G96="","",IF(O96="",申込書!$AB$6,LEFT(O96,2)&amp;RIGHT(O96,3)))</f>
        <v/>
      </c>
      <c r="Y96" s="54" t="str">
        <f t="shared" si="70"/>
        <v/>
      </c>
      <c r="Z96" s="54" t="str">
        <f t="shared" si="71"/>
        <v/>
      </c>
      <c r="AA96" s="55"/>
      <c r="AH96">
        <v>89</v>
      </c>
      <c r="AI96">
        <f t="shared" si="72"/>
        <v>0</v>
      </c>
      <c r="AJ96" t="str">
        <f t="shared" si="73"/>
        <v/>
      </c>
      <c r="AK96">
        <f t="shared" si="89"/>
        <v>0</v>
      </c>
      <c r="AL96" t="str">
        <f t="shared" si="74"/>
        <v/>
      </c>
      <c r="AM96" t="str">
        <f t="shared" si="75"/>
        <v/>
      </c>
      <c r="AN96" t="str">
        <f t="shared" si="76"/>
        <v/>
      </c>
      <c r="AO96">
        <v>5</v>
      </c>
      <c r="AP96" t="str">
        <f t="shared" si="90"/>
        <v xml:space="preserve"> </v>
      </c>
      <c r="AQ96">
        <v>89</v>
      </c>
      <c r="AR96" t="str">
        <f>IF(G96="","",YEAR(申込書!$B$3)-YEAR(BE96))</f>
        <v/>
      </c>
      <c r="AS96" t="str">
        <f t="shared" si="84"/>
        <v/>
      </c>
      <c r="AT96">
        <f t="shared" si="77"/>
        <v>0</v>
      </c>
      <c r="AU96">
        <f t="shared" si="78"/>
        <v>0</v>
      </c>
      <c r="AV96">
        <f t="shared" si="79"/>
        <v>0</v>
      </c>
      <c r="AW96" s="32" t="str">
        <f t="shared" si="62"/>
        <v/>
      </c>
      <c r="AX96" s="32" t="str">
        <f t="shared" si="63"/>
        <v/>
      </c>
      <c r="AY96" s="32" t="str">
        <f t="shared" si="64"/>
        <v/>
      </c>
      <c r="AZ96" s="32" t="str">
        <f t="shared" si="65"/>
        <v/>
      </c>
      <c r="BA96" s="32" t="str">
        <f t="shared" si="66"/>
        <v/>
      </c>
      <c r="BB96" s="32" t="str">
        <f t="shared" si="67"/>
        <v/>
      </c>
      <c r="BC96" s="32" t="str">
        <f t="shared" si="80"/>
        <v>999:99.99</v>
      </c>
      <c r="BD96" s="32" t="str">
        <f t="shared" si="81"/>
        <v>999:99.99</v>
      </c>
      <c r="BE96" s="65" t="str">
        <f t="shared" si="82"/>
        <v>1980/1/1</v>
      </c>
    </row>
    <row r="97" spans="1:57" ht="24.75" customHeight="1" x14ac:dyDescent="0.15">
      <c r="A97" s="38" t="str">
        <f t="shared" si="85"/>
        <v/>
      </c>
      <c r="B97" s="38" t="str">
        <f t="shared" si="43"/>
        <v/>
      </c>
      <c r="C97" s="47"/>
      <c r="D97" s="48"/>
      <c r="E97" s="48"/>
      <c r="F97" s="48"/>
      <c r="G97" s="49"/>
      <c r="H97" s="49"/>
      <c r="I97" s="49"/>
      <c r="J97" s="49"/>
      <c r="K97" s="49"/>
      <c r="L97" s="50"/>
      <c r="M97" s="49"/>
      <c r="N97" s="50"/>
      <c r="O97" s="51"/>
      <c r="P97" s="50"/>
      <c r="Q97" s="38" t="str">
        <f>IF(C97="","",YEAR(申込書!$B$3)-YEAR(申込一覧表!C97))</f>
        <v/>
      </c>
      <c r="R97" s="88"/>
      <c r="S97" s="4" t="str">
        <f t="shared" si="69"/>
        <v/>
      </c>
      <c r="T97" s="53">
        <f t="shared" si="86"/>
        <v>0</v>
      </c>
      <c r="U97" s="53">
        <f t="shared" si="87"/>
        <v>0</v>
      </c>
      <c r="V97" s="53">
        <f t="shared" si="83"/>
        <v>0</v>
      </c>
      <c r="W97" s="53">
        <f t="shared" si="88"/>
        <v>0</v>
      </c>
      <c r="X97" s="54" t="str">
        <f>IF(G97="","",IF(O97="",申込書!$AB$6,LEFT(O97,2)&amp;RIGHT(O97,3)))</f>
        <v/>
      </c>
      <c r="Y97" s="54" t="str">
        <f t="shared" si="70"/>
        <v/>
      </c>
      <c r="Z97" s="54" t="str">
        <f t="shared" si="71"/>
        <v/>
      </c>
      <c r="AA97" s="55"/>
      <c r="AH97">
        <v>90</v>
      </c>
      <c r="AI97">
        <f t="shared" si="72"/>
        <v>0</v>
      </c>
      <c r="AJ97" t="str">
        <f t="shared" si="73"/>
        <v/>
      </c>
      <c r="AK97">
        <f t="shared" si="89"/>
        <v>0</v>
      </c>
      <c r="AL97" t="str">
        <f t="shared" si="74"/>
        <v/>
      </c>
      <c r="AM97" t="str">
        <f t="shared" si="75"/>
        <v/>
      </c>
      <c r="AN97" t="str">
        <f t="shared" si="76"/>
        <v/>
      </c>
      <c r="AO97">
        <v>5</v>
      </c>
      <c r="AP97" t="str">
        <f t="shared" si="90"/>
        <v xml:space="preserve"> </v>
      </c>
      <c r="AQ97">
        <v>90</v>
      </c>
      <c r="AR97" t="str">
        <f>IF(G97="","",YEAR(申込書!$B$3)-YEAR(BE97))</f>
        <v/>
      </c>
      <c r="AS97" t="str">
        <f t="shared" si="84"/>
        <v/>
      </c>
      <c r="AT97">
        <f t="shared" si="77"/>
        <v>0</v>
      </c>
      <c r="AU97">
        <f t="shared" si="78"/>
        <v>0</v>
      </c>
      <c r="AV97">
        <f t="shared" si="79"/>
        <v>0</v>
      </c>
      <c r="AW97" s="32" t="str">
        <f t="shared" si="62"/>
        <v/>
      </c>
      <c r="AX97" s="32" t="str">
        <f t="shared" si="63"/>
        <v/>
      </c>
      <c r="AY97" s="32" t="str">
        <f t="shared" si="64"/>
        <v/>
      </c>
      <c r="AZ97" s="32" t="str">
        <f t="shared" si="65"/>
        <v/>
      </c>
      <c r="BA97" s="32" t="str">
        <f t="shared" si="66"/>
        <v/>
      </c>
      <c r="BB97" s="32" t="str">
        <f t="shared" si="67"/>
        <v/>
      </c>
      <c r="BC97" s="32" t="str">
        <f t="shared" si="80"/>
        <v>999:99.99</v>
      </c>
      <c r="BD97" s="32" t="str">
        <f t="shared" si="81"/>
        <v>999:99.99</v>
      </c>
      <c r="BE97" s="65" t="str">
        <f t="shared" si="82"/>
        <v>1980/1/1</v>
      </c>
    </row>
    <row r="98" spans="1:57" ht="24.75" customHeight="1" x14ac:dyDescent="0.15">
      <c r="A98" s="38" t="str">
        <f t="shared" si="85"/>
        <v/>
      </c>
      <c r="B98" s="38" t="str">
        <f t="shared" si="43"/>
        <v/>
      </c>
      <c r="C98" s="47"/>
      <c r="D98" s="48"/>
      <c r="E98" s="48"/>
      <c r="F98" s="48"/>
      <c r="G98" s="49"/>
      <c r="H98" s="49"/>
      <c r="I98" s="49"/>
      <c r="J98" s="49"/>
      <c r="K98" s="49"/>
      <c r="L98" s="50"/>
      <c r="M98" s="49"/>
      <c r="N98" s="50"/>
      <c r="O98" s="51"/>
      <c r="P98" s="50"/>
      <c r="Q98" s="38" t="str">
        <f>IF(C98="","",YEAR(申込書!$B$3)-YEAR(申込一覧表!C98))</f>
        <v/>
      </c>
      <c r="R98" s="88"/>
      <c r="S98" s="4" t="str">
        <f t="shared" si="69"/>
        <v/>
      </c>
      <c r="T98" s="53">
        <f t="shared" si="86"/>
        <v>0</v>
      </c>
      <c r="U98" s="53">
        <f t="shared" si="87"/>
        <v>0</v>
      </c>
      <c r="V98" s="53">
        <f t="shared" si="83"/>
        <v>0</v>
      </c>
      <c r="W98" s="53">
        <f t="shared" si="88"/>
        <v>0</v>
      </c>
      <c r="X98" s="54" t="str">
        <f>IF(G98="","",IF(O98="",申込書!$AB$6,LEFT(O98,2)&amp;RIGHT(O98,3)))</f>
        <v/>
      </c>
      <c r="Y98" s="54" t="str">
        <f t="shared" si="70"/>
        <v/>
      </c>
      <c r="Z98" s="54" t="str">
        <f t="shared" si="71"/>
        <v/>
      </c>
      <c r="AA98" s="55"/>
      <c r="AH98">
        <v>91</v>
      </c>
      <c r="AI98">
        <f t="shared" si="72"/>
        <v>0</v>
      </c>
      <c r="AJ98" t="str">
        <f t="shared" si="73"/>
        <v/>
      </c>
      <c r="AK98">
        <f t="shared" si="89"/>
        <v>0</v>
      </c>
      <c r="AL98" t="str">
        <f t="shared" si="74"/>
        <v/>
      </c>
      <c r="AM98" t="str">
        <f t="shared" si="75"/>
        <v/>
      </c>
      <c r="AN98" t="str">
        <f t="shared" si="76"/>
        <v/>
      </c>
      <c r="AO98">
        <v>5</v>
      </c>
      <c r="AP98" t="str">
        <f t="shared" si="90"/>
        <v xml:space="preserve"> </v>
      </c>
      <c r="AQ98">
        <v>91</v>
      </c>
      <c r="AR98" t="str">
        <f>IF(G98="","",YEAR(申込書!$B$3)-YEAR(BE98))</f>
        <v/>
      </c>
      <c r="AS98" t="str">
        <f t="shared" si="84"/>
        <v/>
      </c>
      <c r="AT98">
        <f t="shared" si="77"/>
        <v>0</v>
      </c>
      <c r="AU98">
        <f t="shared" si="78"/>
        <v>0</v>
      </c>
      <c r="AV98">
        <f t="shared" si="79"/>
        <v>0</v>
      </c>
      <c r="AW98" s="32" t="str">
        <f t="shared" si="62"/>
        <v/>
      </c>
      <c r="AX98" s="32" t="str">
        <f t="shared" si="63"/>
        <v/>
      </c>
      <c r="AY98" s="32" t="str">
        <f t="shared" si="64"/>
        <v/>
      </c>
      <c r="AZ98" s="32" t="str">
        <f t="shared" si="65"/>
        <v/>
      </c>
      <c r="BA98" s="32" t="str">
        <f t="shared" si="66"/>
        <v/>
      </c>
      <c r="BB98" s="32" t="str">
        <f t="shared" si="67"/>
        <v/>
      </c>
      <c r="BC98" s="32" t="str">
        <f t="shared" si="80"/>
        <v>999:99.99</v>
      </c>
      <c r="BD98" s="32" t="str">
        <f t="shared" si="81"/>
        <v>999:99.99</v>
      </c>
      <c r="BE98" s="65" t="str">
        <f t="shared" si="82"/>
        <v>1980/1/1</v>
      </c>
    </row>
    <row r="99" spans="1:57" ht="24.75" customHeight="1" x14ac:dyDescent="0.15">
      <c r="A99" s="38" t="str">
        <f t="shared" si="85"/>
        <v/>
      </c>
      <c r="B99" s="38" t="str">
        <f t="shared" si="43"/>
        <v/>
      </c>
      <c r="C99" s="47"/>
      <c r="D99" s="48"/>
      <c r="E99" s="48"/>
      <c r="F99" s="48"/>
      <c r="G99" s="49"/>
      <c r="H99" s="49"/>
      <c r="I99" s="49"/>
      <c r="J99" s="49"/>
      <c r="K99" s="49"/>
      <c r="L99" s="50"/>
      <c r="M99" s="49"/>
      <c r="N99" s="50"/>
      <c r="O99" s="51"/>
      <c r="P99" s="50"/>
      <c r="Q99" s="38" t="str">
        <f>IF(C99="","",YEAR(申込書!$B$3)-YEAR(申込一覧表!C99))</f>
        <v/>
      </c>
      <c r="R99" s="88"/>
      <c r="S99" s="4" t="str">
        <f t="shared" si="69"/>
        <v/>
      </c>
      <c r="T99" s="53">
        <f t="shared" si="86"/>
        <v>0</v>
      </c>
      <c r="U99" s="53">
        <f t="shared" si="87"/>
        <v>0</v>
      </c>
      <c r="V99" s="53">
        <f t="shared" si="83"/>
        <v>0</v>
      </c>
      <c r="W99" s="53">
        <f t="shared" si="88"/>
        <v>0</v>
      </c>
      <c r="X99" s="54" t="str">
        <f>IF(G99="","",IF(O99="",申込書!$AB$6,LEFT(O99,2)&amp;RIGHT(O99,3)))</f>
        <v/>
      </c>
      <c r="Y99" s="54" t="str">
        <f t="shared" si="70"/>
        <v/>
      </c>
      <c r="Z99" s="54" t="str">
        <f t="shared" si="71"/>
        <v/>
      </c>
      <c r="AA99" s="55"/>
      <c r="AH99">
        <v>92</v>
      </c>
      <c r="AI99">
        <f t="shared" si="72"/>
        <v>0</v>
      </c>
      <c r="AJ99" t="str">
        <f t="shared" si="73"/>
        <v/>
      </c>
      <c r="AK99">
        <f t="shared" si="89"/>
        <v>0</v>
      </c>
      <c r="AL99" t="str">
        <f t="shared" si="74"/>
        <v/>
      </c>
      <c r="AM99" t="str">
        <f t="shared" si="75"/>
        <v/>
      </c>
      <c r="AN99" t="str">
        <f t="shared" si="76"/>
        <v/>
      </c>
      <c r="AO99">
        <v>5</v>
      </c>
      <c r="AP99" t="str">
        <f t="shared" si="90"/>
        <v xml:space="preserve"> </v>
      </c>
      <c r="AQ99">
        <v>92</v>
      </c>
      <c r="AR99" t="str">
        <f>IF(G99="","",YEAR(申込書!$B$3)-YEAR(BE99))</f>
        <v/>
      </c>
      <c r="AS99" t="str">
        <f t="shared" si="84"/>
        <v/>
      </c>
      <c r="AT99">
        <f t="shared" si="77"/>
        <v>0</v>
      </c>
      <c r="AU99">
        <f t="shared" si="78"/>
        <v>0</v>
      </c>
      <c r="AV99">
        <f t="shared" si="79"/>
        <v>0</v>
      </c>
      <c r="AW99" s="32" t="str">
        <f t="shared" si="62"/>
        <v/>
      </c>
      <c r="AX99" s="32" t="str">
        <f t="shared" si="63"/>
        <v/>
      </c>
      <c r="AY99" s="32" t="str">
        <f t="shared" si="64"/>
        <v/>
      </c>
      <c r="AZ99" s="32" t="str">
        <f t="shared" si="65"/>
        <v/>
      </c>
      <c r="BA99" s="32" t="str">
        <f t="shared" si="66"/>
        <v/>
      </c>
      <c r="BB99" s="32" t="str">
        <f t="shared" si="67"/>
        <v/>
      </c>
      <c r="BC99" s="32" t="str">
        <f t="shared" si="80"/>
        <v>999:99.99</v>
      </c>
      <c r="BD99" s="32" t="str">
        <f t="shared" si="81"/>
        <v>999:99.99</v>
      </c>
      <c r="BE99" s="65" t="str">
        <f t="shared" si="82"/>
        <v>1980/1/1</v>
      </c>
    </row>
    <row r="100" spans="1:57" ht="24.75" customHeight="1" x14ac:dyDescent="0.15">
      <c r="A100" s="38" t="str">
        <f t="shared" si="85"/>
        <v/>
      </c>
      <c r="B100" s="38" t="str">
        <f t="shared" si="43"/>
        <v/>
      </c>
      <c r="C100" s="47"/>
      <c r="D100" s="48"/>
      <c r="E100" s="48"/>
      <c r="F100" s="48"/>
      <c r="G100" s="49"/>
      <c r="H100" s="49"/>
      <c r="I100" s="49"/>
      <c r="J100" s="49"/>
      <c r="K100" s="49"/>
      <c r="L100" s="50"/>
      <c r="M100" s="49"/>
      <c r="N100" s="50"/>
      <c r="O100" s="51"/>
      <c r="P100" s="50"/>
      <c r="Q100" s="38" t="str">
        <f>IF(C100="","",YEAR(申込書!$B$3)-YEAR(申込一覧表!C100))</f>
        <v/>
      </c>
      <c r="R100" s="88"/>
      <c r="S100" s="4" t="str">
        <f t="shared" si="69"/>
        <v/>
      </c>
      <c r="T100" s="53">
        <f t="shared" si="86"/>
        <v>0</v>
      </c>
      <c r="U100" s="53">
        <f t="shared" si="87"/>
        <v>0</v>
      </c>
      <c r="V100" s="53">
        <f t="shared" si="83"/>
        <v>0</v>
      </c>
      <c r="W100" s="53">
        <f t="shared" si="88"/>
        <v>0</v>
      </c>
      <c r="X100" s="54" t="str">
        <f>IF(G100="","",IF(O100="",申込書!$AB$6,LEFT(O100,2)&amp;RIGHT(O100,3)))</f>
        <v/>
      </c>
      <c r="Y100" s="54" t="str">
        <f t="shared" si="70"/>
        <v/>
      </c>
      <c r="Z100" s="54" t="str">
        <f t="shared" si="71"/>
        <v/>
      </c>
      <c r="AA100" s="55"/>
      <c r="AH100">
        <v>93</v>
      </c>
      <c r="AI100">
        <f t="shared" si="72"/>
        <v>0</v>
      </c>
      <c r="AJ100" t="str">
        <f t="shared" si="73"/>
        <v/>
      </c>
      <c r="AK100">
        <f t="shared" si="89"/>
        <v>0</v>
      </c>
      <c r="AL100" t="str">
        <f t="shared" si="74"/>
        <v/>
      </c>
      <c r="AM100" t="str">
        <f t="shared" si="75"/>
        <v/>
      </c>
      <c r="AN100" t="str">
        <f t="shared" si="76"/>
        <v/>
      </c>
      <c r="AO100">
        <v>5</v>
      </c>
      <c r="AP100" t="str">
        <f t="shared" si="90"/>
        <v xml:space="preserve"> </v>
      </c>
      <c r="AQ100">
        <v>93</v>
      </c>
      <c r="AR100" t="str">
        <f>IF(G100="","",YEAR(申込書!$B$3)-YEAR(BE100))</f>
        <v/>
      </c>
      <c r="AS100" t="str">
        <f t="shared" si="84"/>
        <v/>
      </c>
      <c r="AT100">
        <f t="shared" si="77"/>
        <v>0</v>
      </c>
      <c r="AU100">
        <f t="shared" si="78"/>
        <v>0</v>
      </c>
      <c r="AV100">
        <f t="shared" si="79"/>
        <v>0</v>
      </c>
      <c r="AW100" s="32" t="str">
        <f t="shared" si="62"/>
        <v/>
      </c>
      <c r="AX100" s="32" t="str">
        <f t="shared" si="63"/>
        <v/>
      </c>
      <c r="AY100" s="32" t="str">
        <f t="shared" si="64"/>
        <v/>
      </c>
      <c r="AZ100" s="32" t="str">
        <f t="shared" si="65"/>
        <v/>
      </c>
      <c r="BA100" s="32" t="str">
        <f t="shared" si="66"/>
        <v/>
      </c>
      <c r="BB100" s="32" t="str">
        <f t="shared" si="67"/>
        <v/>
      </c>
      <c r="BC100" s="32" t="str">
        <f t="shared" si="80"/>
        <v>999:99.99</v>
      </c>
      <c r="BD100" s="32" t="str">
        <f t="shared" si="81"/>
        <v>999:99.99</v>
      </c>
      <c r="BE100" s="65" t="str">
        <f t="shared" si="82"/>
        <v>1980/1/1</v>
      </c>
    </row>
    <row r="101" spans="1:57" ht="24.75" customHeight="1" x14ac:dyDescent="0.15">
      <c r="A101" s="38" t="str">
        <f t="shared" si="85"/>
        <v/>
      </c>
      <c r="B101" s="38" t="str">
        <f t="shared" si="43"/>
        <v/>
      </c>
      <c r="C101" s="47"/>
      <c r="D101" s="48"/>
      <c r="E101" s="48"/>
      <c r="F101" s="48"/>
      <c r="G101" s="49"/>
      <c r="H101" s="49"/>
      <c r="I101" s="49"/>
      <c r="J101" s="49"/>
      <c r="K101" s="49"/>
      <c r="L101" s="50"/>
      <c r="M101" s="49"/>
      <c r="N101" s="50"/>
      <c r="O101" s="51"/>
      <c r="P101" s="50"/>
      <c r="Q101" s="38" t="str">
        <f>IF(C101="","",YEAR(申込書!$B$3)-YEAR(申込一覧表!C101))</f>
        <v/>
      </c>
      <c r="R101" s="88"/>
      <c r="S101" s="4" t="str">
        <f t="shared" si="69"/>
        <v/>
      </c>
      <c r="T101" s="53">
        <f t="shared" si="86"/>
        <v>0</v>
      </c>
      <c r="U101" s="53">
        <f t="shared" si="87"/>
        <v>0</v>
      </c>
      <c r="V101" s="53">
        <f t="shared" si="83"/>
        <v>0</v>
      </c>
      <c r="W101" s="53">
        <f t="shared" si="88"/>
        <v>0</v>
      </c>
      <c r="X101" s="54" t="str">
        <f>IF(G101="","",IF(O101="",申込書!$AB$6,LEFT(O101,2)&amp;RIGHT(O101,3)))</f>
        <v/>
      </c>
      <c r="Y101" s="54" t="str">
        <f t="shared" si="70"/>
        <v/>
      </c>
      <c r="Z101" s="54" t="str">
        <f t="shared" si="71"/>
        <v/>
      </c>
      <c r="AA101" s="55"/>
      <c r="AH101">
        <v>94</v>
      </c>
      <c r="AI101">
        <f t="shared" si="72"/>
        <v>0</v>
      </c>
      <c r="AJ101" t="str">
        <f t="shared" si="73"/>
        <v/>
      </c>
      <c r="AK101">
        <f t="shared" si="89"/>
        <v>0</v>
      </c>
      <c r="AL101" t="str">
        <f t="shared" si="74"/>
        <v/>
      </c>
      <c r="AM101" t="str">
        <f t="shared" si="75"/>
        <v/>
      </c>
      <c r="AN101" t="str">
        <f t="shared" si="76"/>
        <v/>
      </c>
      <c r="AO101">
        <v>5</v>
      </c>
      <c r="AP101" t="str">
        <f t="shared" si="90"/>
        <v xml:space="preserve"> </v>
      </c>
      <c r="AQ101">
        <v>94</v>
      </c>
      <c r="AR101" t="str">
        <f>IF(G101="","",YEAR(申込書!$B$3)-YEAR(BE101))</f>
        <v/>
      </c>
      <c r="AS101" t="str">
        <f t="shared" si="84"/>
        <v/>
      </c>
      <c r="AT101">
        <f t="shared" si="77"/>
        <v>0</v>
      </c>
      <c r="AU101">
        <f t="shared" si="78"/>
        <v>0</v>
      </c>
      <c r="AV101">
        <f t="shared" si="79"/>
        <v>0</v>
      </c>
      <c r="AW101" s="32" t="str">
        <f t="shared" si="62"/>
        <v/>
      </c>
      <c r="AX101" s="32" t="str">
        <f t="shared" si="63"/>
        <v/>
      </c>
      <c r="AY101" s="32" t="str">
        <f t="shared" si="64"/>
        <v/>
      </c>
      <c r="AZ101" s="32" t="str">
        <f t="shared" si="65"/>
        <v/>
      </c>
      <c r="BA101" s="32" t="str">
        <f t="shared" si="66"/>
        <v/>
      </c>
      <c r="BB101" s="32" t="str">
        <f t="shared" si="67"/>
        <v/>
      </c>
      <c r="BC101" s="32" t="str">
        <f t="shared" si="80"/>
        <v>999:99.99</v>
      </c>
      <c r="BD101" s="32" t="str">
        <f t="shared" si="81"/>
        <v>999:99.99</v>
      </c>
      <c r="BE101" s="65" t="str">
        <f t="shared" si="82"/>
        <v>1980/1/1</v>
      </c>
    </row>
    <row r="102" spans="1:57" ht="24.75" customHeight="1" x14ac:dyDescent="0.15">
      <c r="A102" s="38" t="str">
        <f t="shared" si="85"/>
        <v/>
      </c>
      <c r="B102" s="38" t="str">
        <f t="shared" si="43"/>
        <v/>
      </c>
      <c r="C102" s="47"/>
      <c r="D102" s="48"/>
      <c r="E102" s="48"/>
      <c r="F102" s="48"/>
      <c r="G102" s="49"/>
      <c r="H102" s="49"/>
      <c r="I102" s="49"/>
      <c r="J102" s="49"/>
      <c r="K102" s="49"/>
      <c r="L102" s="50"/>
      <c r="M102" s="49"/>
      <c r="N102" s="50"/>
      <c r="O102" s="51"/>
      <c r="P102" s="50"/>
      <c r="Q102" s="38" t="str">
        <f>IF(C102="","",YEAR(申込書!$B$3)-YEAR(申込一覧表!C102))</f>
        <v/>
      </c>
      <c r="R102" s="88"/>
      <c r="S102" s="4" t="str">
        <f t="shared" si="69"/>
        <v/>
      </c>
      <c r="T102" s="53">
        <f t="shared" si="86"/>
        <v>0</v>
      </c>
      <c r="U102" s="53">
        <f t="shared" si="87"/>
        <v>0</v>
      </c>
      <c r="V102" s="53">
        <f t="shared" si="83"/>
        <v>0</v>
      </c>
      <c r="W102" s="53">
        <f t="shared" si="88"/>
        <v>0</v>
      </c>
      <c r="X102" s="54" t="str">
        <f>IF(G102="","",IF(O102="",申込書!$AB$6,LEFT(O102,2)&amp;RIGHT(O102,3)))</f>
        <v/>
      </c>
      <c r="Y102" s="54" t="str">
        <f t="shared" si="70"/>
        <v/>
      </c>
      <c r="Z102" s="54" t="str">
        <f t="shared" si="71"/>
        <v/>
      </c>
      <c r="AA102" s="55"/>
      <c r="AH102">
        <v>95</v>
      </c>
      <c r="AI102">
        <f t="shared" si="72"/>
        <v>0</v>
      </c>
      <c r="AJ102" t="str">
        <f t="shared" si="73"/>
        <v/>
      </c>
      <c r="AK102">
        <f t="shared" si="89"/>
        <v>0</v>
      </c>
      <c r="AL102" t="str">
        <f t="shared" si="74"/>
        <v/>
      </c>
      <c r="AM102" t="str">
        <f t="shared" si="75"/>
        <v/>
      </c>
      <c r="AN102" t="str">
        <f t="shared" si="76"/>
        <v/>
      </c>
      <c r="AO102">
        <v>5</v>
      </c>
      <c r="AP102" t="str">
        <f t="shared" si="90"/>
        <v xml:space="preserve"> </v>
      </c>
      <c r="AQ102">
        <v>95</v>
      </c>
      <c r="AR102" t="str">
        <f>IF(G102="","",YEAR(申込書!$B$3)-YEAR(BE102))</f>
        <v/>
      </c>
      <c r="AS102" t="str">
        <f t="shared" si="84"/>
        <v/>
      </c>
      <c r="AT102">
        <f t="shared" si="77"/>
        <v>0</v>
      </c>
      <c r="AU102">
        <f t="shared" si="78"/>
        <v>0</v>
      </c>
      <c r="AV102">
        <f t="shared" si="79"/>
        <v>0</v>
      </c>
      <c r="AW102" s="32" t="str">
        <f t="shared" si="62"/>
        <v/>
      </c>
      <c r="AX102" s="32" t="str">
        <f t="shared" si="63"/>
        <v/>
      </c>
      <c r="AY102" s="32" t="str">
        <f t="shared" si="64"/>
        <v/>
      </c>
      <c r="AZ102" s="32" t="str">
        <f t="shared" si="65"/>
        <v/>
      </c>
      <c r="BA102" s="32" t="str">
        <f t="shared" si="66"/>
        <v/>
      </c>
      <c r="BB102" s="32" t="str">
        <f t="shared" si="67"/>
        <v/>
      </c>
      <c r="BC102" s="32" t="str">
        <f t="shared" si="80"/>
        <v>999:99.99</v>
      </c>
      <c r="BD102" s="32" t="str">
        <f t="shared" si="81"/>
        <v>999:99.99</v>
      </c>
      <c r="BE102" s="65" t="str">
        <f t="shared" si="82"/>
        <v>1980/1/1</v>
      </c>
    </row>
    <row r="103" spans="1:57" ht="24.75" customHeight="1" x14ac:dyDescent="0.15">
      <c r="A103" s="38" t="str">
        <f t="shared" si="85"/>
        <v/>
      </c>
      <c r="B103" s="38" t="str">
        <f t="shared" si="43"/>
        <v/>
      </c>
      <c r="C103" s="47"/>
      <c r="D103" s="48"/>
      <c r="E103" s="48"/>
      <c r="F103" s="48"/>
      <c r="G103" s="49"/>
      <c r="H103" s="49"/>
      <c r="I103" s="49"/>
      <c r="J103" s="49"/>
      <c r="K103" s="49"/>
      <c r="L103" s="50"/>
      <c r="M103" s="49"/>
      <c r="N103" s="50"/>
      <c r="O103" s="51"/>
      <c r="P103" s="50"/>
      <c r="Q103" s="38" t="str">
        <f>IF(C103="","",YEAR(申込書!$B$3)-YEAR(申込一覧表!C103))</f>
        <v/>
      </c>
      <c r="R103" s="88"/>
      <c r="S103" s="4" t="str">
        <f t="shared" si="69"/>
        <v/>
      </c>
      <c r="T103" s="53">
        <f t="shared" si="86"/>
        <v>0</v>
      </c>
      <c r="U103" s="53">
        <f t="shared" si="87"/>
        <v>0</v>
      </c>
      <c r="V103" s="53">
        <f t="shared" si="83"/>
        <v>0</v>
      </c>
      <c r="W103" s="53">
        <f t="shared" si="88"/>
        <v>0</v>
      </c>
      <c r="X103" s="54" t="str">
        <f>IF(G103="","",IF(O103="",申込書!$AB$6,LEFT(O103,2)&amp;RIGHT(O103,3)))</f>
        <v/>
      </c>
      <c r="Y103" s="54" t="str">
        <f t="shared" si="70"/>
        <v/>
      </c>
      <c r="Z103" s="54" t="str">
        <f t="shared" si="71"/>
        <v/>
      </c>
      <c r="AA103" s="55"/>
      <c r="AH103">
        <v>96</v>
      </c>
      <c r="AI103">
        <f t="shared" si="72"/>
        <v>0</v>
      </c>
      <c r="AJ103" t="str">
        <f t="shared" si="73"/>
        <v/>
      </c>
      <c r="AK103">
        <f t="shared" si="89"/>
        <v>0</v>
      </c>
      <c r="AL103" t="str">
        <f t="shared" si="74"/>
        <v/>
      </c>
      <c r="AM103" t="str">
        <f t="shared" si="75"/>
        <v/>
      </c>
      <c r="AN103" t="str">
        <f t="shared" si="76"/>
        <v/>
      </c>
      <c r="AO103">
        <v>5</v>
      </c>
      <c r="AP103" t="str">
        <f t="shared" si="90"/>
        <v xml:space="preserve"> </v>
      </c>
      <c r="AQ103">
        <v>96</v>
      </c>
      <c r="AR103" t="str">
        <f>IF(G103="","",YEAR(申込書!$B$3)-YEAR(BE103))</f>
        <v/>
      </c>
      <c r="AS103" t="str">
        <f t="shared" si="84"/>
        <v/>
      </c>
      <c r="AT103">
        <f t="shared" si="77"/>
        <v>0</v>
      </c>
      <c r="AU103">
        <f t="shared" si="78"/>
        <v>0</v>
      </c>
      <c r="AV103">
        <f t="shared" si="79"/>
        <v>0</v>
      </c>
      <c r="AW103" s="32" t="str">
        <f t="shared" si="62"/>
        <v/>
      </c>
      <c r="AX103" s="32" t="str">
        <f t="shared" si="63"/>
        <v/>
      </c>
      <c r="AY103" s="32" t="str">
        <f t="shared" si="64"/>
        <v/>
      </c>
      <c r="AZ103" s="32" t="str">
        <f t="shared" si="65"/>
        <v/>
      </c>
      <c r="BA103" s="32" t="str">
        <f t="shared" si="66"/>
        <v/>
      </c>
      <c r="BB103" s="32" t="str">
        <f t="shared" si="67"/>
        <v/>
      </c>
      <c r="BC103" s="32" t="str">
        <f t="shared" si="80"/>
        <v>999:99.99</v>
      </c>
      <c r="BD103" s="32" t="str">
        <f t="shared" si="81"/>
        <v>999:99.99</v>
      </c>
      <c r="BE103" s="65" t="str">
        <f t="shared" si="82"/>
        <v>1980/1/1</v>
      </c>
    </row>
    <row r="104" spans="1:57" ht="24.75" customHeight="1" x14ac:dyDescent="0.15">
      <c r="A104" s="38" t="str">
        <f t="shared" si="85"/>
        <v/>
      </c>
      <c r="B104" s="38" t="str">
        <f t="shared" si="43"/>
        <v/>
      </c>
      <c r="C104" s="47"/>
      <c r="D104" s="48"/>
      <c r="E104" s="48"/>
      <c r="F104" s="48"/>
      <c r="G104" s="49"/>
      <c r="H104" s="49"/>
      <c r="I104" s="49"/>
      <c r="J104" s="49"/>
      <c r="K104" s="49"/>
      <c r="L104" s="50"/>
      <c r="M104" s="49"/>
      <c r="N104" s="50"/>
      <c r="O104" s="51"/>
      <c r="P104" s="50"/>
      <c r="Q104" s="38" t="str">
        <f>IF(C104="","",YEAR(申込書!$B$3)-YEAR(申込一覧表!C104))</f>
        <v/>
      </c>
      <c r="R104" s="88"/>
      <c r="S104" s="4" t="str">
        <f t="shared" si="69"/>
        <v/>
      </c>
      <c r="T104" s="53">
        <f t="shared" si="86"/>
        <v>0</v>
      </c>
      <c r="U104" s="53">
        <f t="shared" si="87"/>
        <v>0</v>
      </c>
      <c r="V104" s="53">
        <f t="shared" si="83"/>
        <v>0</v>
      </c>
      <c r="W104" s="53">
        <f t="shared" si="88"/>
        <v>0</v>
      </c>
      <c r="X104" s="54" t="str">
        <f>IF(G104="","",IF(O104="",申込書!$AB$6,LEFT(O104,2)&amp;RIGHT(O104,3)))</f>
        <v/>
      </c>
      <c r="Y104" s="54" t="str">
        <f t="shared" si="70"/>
        <v/>
      </c>
      <c r="Z104" s="54" t="str">
        <f t="shared" si="71"/>
        <v/>
      </c>
      <c r="AA104" s="55"/>
      <c r="AH104">
        <v>97</v>
      </c>
      <c r="AI104">
        <f t="shared" si="72"/>
        <v>0</v>
      </c>
      <c r="AJ104" t="str">
        <f t="shared" si="73"/>
        <v/>
      </c>
      <c r="AK104">
        <f t="shared" si="89"/>
        <v>0</v>
      </c>
      <c r="AL104" t="str">
        <f t="shared" si="74"/>
        <v/>
      </c>
      <c r="AM104" t="str">
        <f t="shared" si="75"/>
        <v/>
      </c>
      <c r="AN104" t="str">
        <f t="shared" si="76"/>
        <v/>
      </c>
      <c r="AO104">
        <v>5</v>
      </c>
      <c r="AP104" t="str">
        <f t="shared" si="90"/>
        <v xml:space="preserve"> </v>
      </c>
      <c r="AQ104">
        <v>97</v>
      </c>
      <c r="AR104" t="str">
        <f>IF(G104="","",YEAR(申込書!$B$3)-YEAR(BE104))</f>
        <v/>
      </c>
      <c r="AS104" t="str">
        <f t="shared" si="84"/>
        <v/>
      </c>
      <c r="AT104">
        <f t="shared" si="77"/>
        <v>0</v>
      </c>
      <c r="AU104">
        <f t="shared" si="78"/>
        <v>0</v>
      </c>
      <c r="AV104">
        <f t="shared" si="79"/>
        <v>0</v>
      </c>
      <c r="AW104" s="32" t="str">
        <f t="shared" si="62"/>
        <v/>
      </c>
      <c r="AX104" s="32" t="str">
        <f t="shared" si="63"/>
        <v/>
      </c>
      <c r="AY104" s="32" t="str">
        <f t="shared" si="64"/>
        <v/>
      </c>
      <c r="AZ104" s="32" t="str">
        <f t="shared" si="65"/>
        <v/>
      </c>
      <c r="BA104" s="32" t="str">
        <f t="shared" si="66"/>
        <v/>
      </c>
      <c r="BB104" s="32" t="str">
        <f t="shared" si="67"/>
        <v/>
      </c>
      <c r="BC104" s="32" t="str">
        <f t="shared" si="80"/>
        <v>999:99.99</v>
      </c>
      <c r="BD104" s="32" t="str">
        <f t="shared" si="81"/>
        <v>999:99.99</v>
      </c>
      <c r="BE104" s="65" t="str">
        <f t="shared" si="82"/>
        <v>1980/1/1</v>
      </c>
    </row>
    <row r="105" spans="1:57" ht="24.75" customHeight="1" x14ac:dyDescent="0.15">
      <c r="A105" s="38" t="str">
        <f t="shared" si="85"/>
        <v/>
      </c>
      <c r="B105" s="38" t="str">
        <f t="shared" si="43"/>
        <v/>
      </c>
      <c r="C105" s="47"/>
      <c r="D105" s="48"/>
      <c r="E105" s="48"/>
      <c r="F105" s="48"/>
      <c r="G105" s="49"/>
      <c r="H105" s="49"/>
      <c r="I105" s="49"/>
      <c r="J105" s="49"/>
      <c r="K105" s="49"/>
      <c r="L105" s="50"/>
      <c r="M105" s="49"/>
      <c r="N105" s="50"/>
      <c r="O105" s="51"/>
      <c r="P105" s="50"/>
      <c r="Q105" s="38" t="str">
        <f>IF(C105="","",YEAR(申込書!$B$3)-YEAR(申込一覧表!C105))</f>
        <v/>
      </c>
      <c r="R105" s="88"/>
      <c r="S105" s="4" t="str">
        <f t="shared" si="69"/>
        <v/>
      </c>
      <c r="T105" s="53">
        <f t="shared" si="86"/>
        <v>0</v>
      </c>
      <c r="U105" s="53">
        <f t="shared" si="87"/>
        <v>0</v>
      </c>
      <c r="V105" s="53">
        <f t="shared" si="83"/>
        <v>0</v>
      </c>
      <c r="W105" s="53">
        <f t="shared" si="88"/>
        <v>0</v>
      </c>
      <c r="X105" s="54" t="str">
        <f>IF(G105="","",IF(O105="",申込書!$AB$6,LEFT(O105,2)&amp;RIGHT(O105,3)))</f>
        <v/>
      </c>
      <c r="Y105" s="54" t="str">
        <f t="shared" si="70"/>
        <v/>
      </c>
      <c r="Z105" s="54" t="str">
        <f t="shared" si="71"/>
        <v/>
      </c>
      <c r="AA105" s="55"/>
      <c r="AH105">
        <v>98</v>
      </c>
      <c r="AI105">
        <f t="shared" si="72"/>
        <v>0</v>
      </c>
      <c r="AJ105" t="str">
        <f t="shared" si="73"/>
        <v/>
      </c>
      <c r="AK105">
        <f t="shared" si="89"/>
        <v>0</v>
      </c>
      <c r="AL105" t="str">
        <f t="shared" si="74"/>
        <v/>
      </c>
      <c r="AM105" t="str">
        <f t="shared" si="75"/>
        <v/>
      </c>
      <c r="AN105" t="str">
        <f t="shared" si="76"/>
        <v/>
      </c>
      <c r="AO105">
        <v>5</v>
      </c>
      <c r="AP105" t="str">
        <f t="shared" si="90"/>
        <v xml:space="preserve"> </v>
      </c>
      <c r="AQ105">
        <v>98</v>
      </c>
      <c r="AR105" t="str">
        <f>IF(G105="","",YEAR(申込書!$B$3)-YEAR(BE105))</f>
        <v/>
      </c>
      <c r="AS105" t="str">
        <f t="shared" si="84"/>
        <v/>
      </c>
      <c r="AT105">
        <f t="shared" si="77"/>
        <v>0</v>
      </c>
      <c r="AU105">
        <f t="shared" si="78"/>
        <v>0</v>
      </c>
      <c r="AV105">
        <f t="shared" si="79"/>
        <v>0</v>
      </c>
      <c r="AW105" s="32" t="str">
        <f t="shared" si="62"/>
        <v/>
      </c>
      <c r="AX105" s="32" t="str">
        <f t="shared" si="63"/>
        <v/>
      </c>
      <c r="AY105" s="32" t="str">
        <f t="shared" si="64"/>
        <v/>
      </c>
      <c r="AZ105" s="32" t="str">
        <f t="shared" si="65"/>
        <v/>
      </c>
      <c r="BA105" s="32" t="str">
        <f t="shared" si="66"/>
        <v/>
      </c>
      <c r="BB105" s="32" t="str">
        <f t="shared" si="67"/>
        <v/>
      </c>
      <c r="BC105" s="32" t="str">
        <f t="shared" si="80"/>
        <v>999:99.99</v>
      </c>
      <c r="BD105" s="32" t="str">
        <f t="shared" si="81"/>
        <v>999:99.99</v>
      </c>
      <c r="BE105" s="65" t="str">
        <f t="shared" si="82"/>
        <v>1980/1/1</v>
      </c>
    </row>
    <row r="106" spans="1:57" ht="24.75" customHeight="1" x14ac:dyDescent="0.15">
      <c r="A106" s="38" t="str">
        <f t="shared" si="85"/>
        <v/>
      </c>
      <c r="B106" s="38" t="str">
        <f t="shared" si="43"/>
        <v/>
      </c>
      <c r="C106" s="47"/>
      <c r="D106" s="48"/>
      <c r="E106" s="48"/>
      <c r="F106" s="48"/>
      <c r="G106" s="49"/>
      <c r="H106" s="49"/>
      <c r="I106" s="49"/>
      <c r="J106" s="49"/>
      <c r="K106" s="49"/>
      <c r="L106" s="50"/>
      <c r="M106" s="49"/>
      <c r="N106" s="50"/>
      <c r="O106" s="51"/>
      <c r="P106" s="50"/>
      <c r="Q106" s="38" t="str">
        <f>IF(C106="","",YEAR(申込書!$B$3)-YEAR(申込一覧表!C106))</f>
        <v/>
      </c>
      <c r="R106" s="88"/>
      <c r="S106" s="4" t="str">
        <f t="shared" si="69"/>
        <v/>
      </c>
      <c r="T106" s="53">
        <f t="shared" si="86"/>
        <v>0</v>
      </c>
      <c r="U106" s="53">
        <f t="shared" si="87"/>
        <v>0</v>
      </c>
      <c r="V106" s="53">
        <f t="shared" si="83"/>
        <v>0</v>
      </c>
      <c r="W106" s="53">
        <f t="shared" si="88"/>
        <v>0</v>
      </c>
      <c r="X106" s="54" t="str">
        <f>IF(G106="","",IF(O106="",申込書!$AB$6,LEFT(O106,2)&amp;RIGHT(O106,3)))</f>
        <v/>
      </c>
      <c r="Y106" s="54" t="str">
        <f t="shared" si="70"/>
        <v/>
      </c>
      <c r="Z106" s="54" t="str">
        <f t="shared" si="71"/>
        <v/>
      </c>
      <c r="AA106" s="55"/>
      <c r="AH106">
        <v>99</v>
      </c>
      <c r="AI106">
        <f t="shared" si="72"/>
        <v>0</v>
      </c>
      <c r="AJ106" t="str">
        <f t="shared" si="73"/>
        <v/>
      </c>
      <c r="AK106">
        <f t="shared" si="89"/>
        <v>0</v>
      </c>
      <c r="AL106" t="str">
        <f t="shared" si="74"/>
        <v/>
      </c>
      <c r="AM106" t="str">
        <f t="shared" si="75"/>
        <v/>
      </c>
      <c r="AN106" t="str">
        <f t="shared" si="76"/>
        <v/>
      </c>
      <c r="AO106">
        <v>5</v>
      </c>
      <c r="AP106" t="str">
        <f t="shared" si="90"/>
        <v xml:space="preserve"> </v>
      </c>
      <c r="AQ106">
        <v>99</v>
      </c>
      <c r="AR106" t="str">
        <f>IF(G106="","",YEAR(申込書!$B$3)-YEAR(BE106))</f>
        <v/>
      </c>
      <c r="AS106" t="str">
        <f t="shared" si="84"/>
        <v/>
      </c>
      <c r="AT106">
        <f t="shared" si="77"/>
        <v>0</v>
      </c>
      <c r="AU106">
        <f t="shared" si="78"/>
        <v>0</v>
      </c>
      <c r="AV106">
        <f t="shared" si="79"/>
        <v>0</v>
      </c>
      <c r="AW106" s="32" t="str">
        <f t="shared" si="62"/>
        <v/>
      </c>
      <c r="AX106" s="32" t="str">
        <f t="shared" si="63"/>
        <v/>
      </c>
      <c r="AY106" s="32" t="str">
        <f t="shared" si="64"/>
        <v/>
      </c>
      <c r="AZ106" s="32" t="str">
        <f t="shared" si="65"/>
        <v/>
      </c>
      <c r="BA106" s="32" t="str">
        <f t="shared" si="66"/>
        <v/>
      </c>
      <c r="BB106" s="32" t="str">
        <f t="shared" si="67"/>
        <v/>
      </c>
      <c r="BC106" s="32" t="str">
        <f t="shared" si="80"/>
        <v>999:99.99</v>
      </c>
      <c r="BD106" s="32" t="str">
        <f t="shared" si="81"/>
        <v>999:99.99</v>
      </c>
      <c r="BE106" s="65" t="str">
        <f t="shared" si="82"/>
        <v>1980/1/1</v>
      </c>
    </row>
    <row r="107" spans="1:57" ht="24.75" customHeight="1" x14ac:dyDescent="0.15">
      <c r="A107" s="38" t="str">
        <f t="shared" si="85"/>
        <v/>
      </c>
      <c r="B107" s="38" t="str">
        <f t="shared" si="43"/>
        <v/>
      </c>
      <c r="C107" s="47"/>
      <c r="D107" s="48"/>
      <c r="E107" s="48"/>
      <c r="F107" s="48"/>
      <c r="G107" s="49"/>
      <c r="H107" s="49"/>
      <c r="I107" s="49"/>
      <c r="J107" s="49"/>
      <c r="K107" s="49"/>
      <c r="L107" s="50"/>
      <c r="M107" s="49"/>
      <c r="N107" s="50"/>
      <c r="O107" s="51"/>
      <c r="P107" s="50"/>
      <c r="Q107" s="38" t="str">
        <f>IF(C107="","",YEAR(申込書!$B$3)-YEAR(申込一覧表!C107))</f>
        <v/>
      </c>
      <c r="R107" s="88"/>
      <c r="S107" s="4" t="str">
        <f t="shared" si="69"/>
        <v/>
      </c>
      <c r="T107" s="53">
        <f t="shared" si="86"/>
        <v>0</v>
      </c>
      <c r="U107" s="53">
        <f t="shared" si="87"/>
        <v>0</v>
      </c>
      <c r="V107" s="53">
        <f t="shared" si="83"/>
        <v>0</v>
      </c>
      <c r="W107" s="53">
        <f t="shared" si="88"/>
        <v>0</v>
      </c>
      <c r="X107" s="54" t="str">
        <f>IF(G107="","",IF(O107="",申込書!$AB$6,LEFT(O107,2)&amp;RIGHT(O107,3)))</f>
        <v/>
      </c>
      <c r="Y107" s="54" t="str">
        <f t="shared" si="70"/>
        <v/>
      </c>
      <c r="Z107" s="54" t="str">
        <f t="shared" si="71"/>
        <v/>
      </c>
      <c r="AA107" s="55"/>
      <c r="AH107">
        <v>100</v>
      </c>
      <c r="AI107">
        <f t="shared" si="72"/>
        <v>0</v>
      </c>
      <c r="AJ107" t="str">
        <f t="shared" si="73"/>
        <v/>
      </c>
      <c r="AK107">
        <f t="shared" si="89"/>
        <v>0</v>
      </c>
      <c r="AL107" t="str">
        <f t="shared" si="74"/>
        <v/>
      </c>
      <c r="AM107" t="str">
        <f t="shared" si="75"/>
        <v/>
      </c>
      <c r="AN107" t="str">
        <f t="shared" si="76"/>
        <v/>
      </c>
      <c r="AO107">
        <v>5</v>
      </c>
      <c r="AP107" t="str">
        <f t="shared" si="90"/>
        <v xml:space="preserve"> </v>
      </c>
      <c r="AQ107">
        <v>100</v>
      </c>
      <c r="AR107" t="str">
        <f>IF(G107="","",YEAR(申込書!$B$3)-YEAR(BE107))</f>
        <v/>
      </c>
      <c r="AS107" t="str">
        <f t="shared" si="84"/>
        <v/>
      </c>
      <c r="AT107">
        <f t="shared" si="77"/>
        <v>0</v>
      </c>
      <c r="AU107">
        <f t="shared" si="78"/>
        <v>0</v>
      </c>
      <c r="AV107">
        <f t="shared" si="79"/>
        <v>0</v>
      </c>
      <c r="AW107" s="32" t="str">
        <f t="shared" si="62"/>
        <v/>
      </c>
      <c r="AX107" s="32" t="str">
        <f t="shared" si="63"/>
        <v/>
      </c>
      <c r="AY107" s="32" t="str">
        <f t="shared" si="64"/>
        <v/>
      </c>
      <c r="AZ107" s="32" t="str">
        <f t="shared" si="65"/>
        <v/>
      </c>
      <c r="BA107" s="32" t="str">
        <f t="shared" si="66"/>
        <v/>
      </c>
      <c r="BB107" s="32" t="str">
        <f t="shared" si="67"/>
        <v/>
      </c>
      <c r="BC107" s="32" t="str">
        <f t="shared" si="80"/>
        <v>999:99.99</v>
      </c>
      <c r="BD107" s="32" t="str">
        <f t="shared" si="81"/>
        <v>999:99.99</v>
      </c>
      <c r="BE107" s="65" t="str">
        <f t="shared" si="82"/>
        <v>1980/1/1</v>
      </c>
    </row>
    <row r="108" spans="1:57" ht="16.5" customHeight="1" x14ac:dyDescent="0.15">
      <c r="T108" s="24">
        <f>COUNTIF(V58:V107,1)</f>
        <v>0</v>
      </c>
      <c r="U108" s="24">
        <f>COUNTIF(V58:V107,2)</f>
        <v>0</v>
      </c>
      <c r="V108" s="24">
        <f>50-COUNTIF(V58:V107,0)</f>
        <v>0</v>
      </c>
    </row>
    <row r="109" spans="1:57" ht="16.5" customHeight="1" x14ac:dyDescent="0.15">
      <c r="V109" s="24">
        <f>SUM(V58:V107)</f>
        <v>0</v>
      </c>
    </row>
  </sheetData>
  <sheetProtection algorithmName="SHA-512" hashValue="yCAoEmy/hgWUcIY5RmjSLxxJ86xY0slcIS5FtgFM6nV04Fr/ftmRJfU0Cq2a+P8L1UwHEFgrYsijt8CfkDcn/A==" saltValue="0ha148gYpEIJqJR1vffa0g==" spinCount="100000" sheet="1" selectLockedCells="1" sort="0"/>
  <mergeCells count="12">
    <mergeCell ref="O4:P4"/>
    <mergeCell ref="K56:L56"/>
    <mergeCell ref="M56:N56"/>
    <mergeCell ref="O56:P56"/>
    <mergeCell ref="N1:Q1"/>
    <mergeCell ref="M4:N4"/>
    <mergeCell ref="K4:L4"/>
    <mergeCell ref="Y5:Z5"/>
    <mergeCell ref="AY4:AZ4"/>
    <mergeCell ref="BA4:BB4"/>
    <mergeCell ref="BC4:BD4"/>
    <mergeCell ref="AW4:AX4"/>
  </mergeCells>
  <phoneticPr fontId="2"/>
  <conditionalFormatting sqref="K6:K55">
    <cfRule type="expression" dxfId="5" priority="1" stopIfTrue="1">
      <formula>$W6=1</formula>
    </cfRule>
  </conditionalFormatting>
  <conditionalFormatting sqref="M6:M55 K58:K107 M58:M107">
    <cfRule type="expression" dxfId="4" priority="9" stopIfTrue="1">
      <formula>$W6=1</formula>
    </cfRule>
  </conditionalFormatting>
  <conditionalFormatting sqref="R58:R107">
    <cfRule type="expression" dxfId="3" priority="2">
      <formula>"$P$7&gt;79"</formula>
    </cfRule>
  </conditionalFormatting>
  <dataValidations xWindow="1121" yWindow="292" count="16">
    <dataValidation allowBlank="1" showInputMessage="1" showErrorMessage="1" prompt="入力不要" sqref="A6:B55 Q6:Q55 Q58:Q107 A58:B107" xr:uid="{00000000-0002-0000-0100-000000000000}"/>
    <dataValidation type="textLength" imeMode="off" operator="equal" allowBlank="1" showInputMessage="1" showErrorMessage="1" promptTitle="チーム番号" prompt="ルネサンス以外のチームで登録されている方のチーム番号(６桁)を入力して下さい。" sqref="O58:O107 O6:O55" xr:uid="{00000000-0002-0000-0100-000001000000}">
      <formula1>6</formula1>
    </dataValidation>
    <dataValidation imeMode="on" allowBlank="1" showInputMessage="1" showErrorMessage="1" promptTitle="チーム略称" prompt="ルネサンス以外のチームで登録されている方のチーム略称を入力して下さい。" sqref="P6:P55 P58:P107" xr:uid="{00000000-0002-0000-0100-000002000000}"/>
    <dataValidation type="list" imeMode="on" allowBlank="1" showInputMessage="1" showErrorMessage="1" promptTitle="種別選択" prompt="マスターズ協会_x000a_登録種別を_x000a_選択して下さい。" sqref="D58:D107 D6:D55" xr:uid="{00000000-0002-0000-0100-000003000000}">
      <formula1>"100歳,１年間"</formula1>
    </dataValidation>
    <dataValidation imeMode="on" allowBlank="1" showInputMessage="1" showErrorMessage="1" promptTitle="名" prompt="選手の名を入力して下さい。" sqref="H58:H107 H6:H55" xr:uid="{00000000-0002-0000-0100-000004000000}"/>
    <dataValidation type="date" imeMode="off" operator="lessThanOrEqual" allowBlank="1" showInputMessage="1" showErrorMessage="1" error="24歳未満は出場出来ません。" promptTitle="入力形式" prompt="例　1943/01/14 の形式で_x000a_入力して下さい。" sqref="C58:C107 C6:C55" xr:uid="{00000000-0002-0000-0100-000005000000}">
      <formula1>TODAY()-24*365</formula1>
    </dataValidation>
    <dataValidation imeMode="on" allowBlank="1" showInputMessage="1" showErrorMessage="1" promptTitle="姓" prompt="選手の姓を入力して下さい。" sqref="G58:G107 G6:G55" xr:uid="{00000000-0002-0000-0100-000006000000}"/>
    <dataValidation imeMode="halfKatakana" allowBlank="1" showInputMessage="1" showErrorMessage="1" promptTitle="選手姓カナ" prompt="選手の姓のフリカナを入力して下さい。_x000a_（半角カタカナ）" sqref="I58:I107 I6:I55" xr:uid="{00000000-0002-0000-0100-000007000000}"/>
    <dataValidation imeMode="halfKatakana" allowBlank="1" showInputMessage="1" showErrorMessage="1" promptTitle="選手名カナ" prompt="選手の名のフリカナを入力して下さい。_x000a_（半角カタカナ）" sqref="J58:J107 J6:J55" xr:uid="{00000000-0002-0000-0100-000008000000}"/>
    <dataValidation type="list" imeMode="on" allowBlank="1" showInputMessage="1" showErrorMessage="1" promptTitle="写真希望" prompt="写真撮影を_x000a_希望する：○_x000a_希望しない：×" sqref="E58:E107 E6:E55" xr:uid="{00000000-0002-0000-0100-000009000000}">
      <formula1>"○,×"</formula1>
    </dataValidation>
    <dataValidation type="list" imeMode="on" allowBlank="1" showInputMessage="1" showErrorMessage="1" promptTitle="種別" prompt="「会員」「ｽﾀｯﾌ」を選択して下さい。" sqref="F58:F107 F6:F55" xr:uid="{00000000-0002-0000-0100-00000A000000}">
      <formula1>"会員,ｽﾀｯﾌ"</formula1>
    </dataValidation>
    <dataValidation type="decimal" imeMode="off" allowBlank="1" showInputMessage="1" showErrorMessage="1" errorTitle="入力確認" error="10秒から20分以内で入力して下さい。_x000a_１分以上の場合は_x000a_1分45秒67→｢145.67｣の形式で_x000a_入力して下さい。" promptTitle="エントリータイム入力" prompt="例　30秒45　→　30.45_x000a_1分13秒32　→　113.32_x000a_リレー要員は入力不要" sqref="N58:N107 N6:N55 L58:L107 L6:L55" xr:uid="{00000000-0002-0000-0100-00000B000000}">
      <formula1>10</formula1>
      <formula2>2000</formula2>
    </dataValidation>
    <dataValidation type="list" allowBlank="1" showInputMessage="1" showErrorMessage="1" promptTitle="Ｔシャツサイズ" prompt="生年月日の前に「★」がある方はＴシャツサイズを選択してください。" sqref="R6:R55 R58:R107" xr:uid="{00000000-0002-0000-0100-00000C000000}">
      <formula1>"Ｓ,Ｍ,Ｌ,ＸＬ"</formula1>
    </dataValidation>
    <dataValidation type="list" allowBlank="1" showInputMessage="1" showErrorMessage="1" promptTitle="種目選択" prompt="出場種目を選択して下さい。_x000a_リレーのみ参加はリレー要員を_x000a_選択して下さい。_x000a_" sqref="M6:M53 M55 K6:K55" xr:uid="{00000000-0002-0000-0100-00000D000000}">
      <formula1>$AC$6:$AC$16</formula1>
    </dataValidation>
    <dataValidation type="list" allowBlank="1" showInputMessage="1" showErrorMessage="1" promptTitle="種目選択" prompt="出場種目を選択して下さい。_x000a_リレーのみ参加の方は_x000a_リレー要員を選択してください。" sqref="M58:M107 K58:K107" xr:uid="{00000000-0002-0000-0100-00000E000000}">
      <formula1>$AC$6:$AC$16</formula1>
    </dataValidation>
    <dataValidation type="list" allowBlank="1" showInputMessage="1" showErrorMessage="1" promptTitle="種目選択" prompt="出場種目を選択して下さい。_x000a_リレーのみ参加の方はリレー要員を_x000a_選択して下さい。_x000a_" sqref="M54" xr:uid="{00000000-0002-0000-0100-00000F000000}">
      <formula1>$AC$6:$AC$16</formula1>
    </dataValidation>
  </dataValidations>
  <printOptions horizontalCentered="1"/>
  <pageMargins left="0.19685039370078741" right="0.19685039370078741" top="0.39370078740157483" bottom="0.39370078740157483" header="0.51181102362204722" footer="0.51181102362204722"/>
  <pageSetup paperSize="9" scale="62" fitToHeight="2" orientation="portrait" horizontalDpi="4294967292" verticalDpi="300" r:id="rId1"/>
  <headerFooter alignWithMargins="0"/>
  <rowBreaks count="1" manualBreakCount="1">
    <brk id="55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CD106"/>
  <sheetViews>
    <sheetView showGridLines="0" workbookViewId="0">
      <pane ySplit="5" topLeftCell="A6" activePane="bottomLeft" state="frozen"/>
      <selection pane="bottomLeft" activeCell="D6" sqref="D6"/>
    </sheetView>
  </sheetViews>
  <sheetFormatPr defaultColWidth="9.140625" defaultRowHeight="14.25" customHeight="1" x14ac:dyDescent="0.15"/>
  <cols>
    <col min="1" max="1" width="4.42578125" style="10" customWidth="1"/>
    <col min="2" max="2" width="7.140625" style="10" customWidth="1"/>
    <col min="3" max="3" width="7.7109375" style="10" customWidth="1"/>
    <col min="4" max="4" width="19.7109375" customWidth="1"/>
    <col min="5" max="5" width="9.7109375" bestFit="1" customWidth="1"/>
    <col min="6" max="8" width="12.85546875" customWidth="1"/>
    <col min="9" max="9" width="11.85546875" bestFit="1" customWidth="1"/>
    <col min="10" max="10" width="2.42578125" hidden="1" customWidth="1"/>
    <col min="11" max="11" width="9.7109375" style="10" customWidth="1"/>
    <col min="12" max="12" width="10.7109375" style="10" hidden="1" customWidth="1"/>
    <col min="13" max="13" width="2.42578125" hidden="1" customWidth="1"/>
    <col min="14" max="17" width="5.7109375" hidden="1" customWidth="1"/>
    <col min="18" max="26" width="3.7109375" hidden="1" customWidth="1"/>
    <col min="27" max="27" width="5.7109375" hidden="1" customWidth="1"/>
    <col min="28" max="31" width="3.7109375" hidden="1" customWidth="1"/>
    <col min="32" max="35" width="13" style="37" hidden="1" customWidth="1"/>
    <col min="36" max="39" width="3.7109375" style="37" hidden="1" customWidth="1"/>
    <col min="40" max="40" width="2.7109375" style="37" hidden="1" customWidth="1"/>
    <col min="41" max="41" width="7.7109375" style="37" hidden="1" customWidth="1"/>
    <col min="42" max="46" width="3.7109375" hidden="1" customWidth="1"/>
    <col min="47" max="47" width="2.42578125" hidden="1" customWidth="1"/>
    <col min="48" max="48" width="28.7109375" hidden="1" customWidth="1"/>
    <col min="49" max="49" width="9.7109375" hidden="1" customWidth="1"/>
    <col min="50" max="50" width="7.7109375" hidden="1" customWidth="1"/>
    <col min="51" max="51" width="8.7109375" hidden="1" customWidth="1"/>
    <col min="52" max="52" width="4.7109375" hidden="1" customWidth="1"/>
    <col min="53" max="53" width="11.85546875" hidden="1" customWidth="1"/>
    <col min="54" max="54" width="14.140625" hidden="1" customWidth="1"/>
    <col min="55" max="57" width="5.7109375" hidden="1" customWidth="1"/>
    <col min="58" max="58" width="7.7109375" hidden="1" customWidth="1"/>
    <col min="59" max="62" width="6.7109375" hidden="1" customWidth="1"/>
    <col min="63" max="70" width="2.7109375" hidden="1" customWidth="1"/>
    <col min="71" max="82" width="3.7109375" hidden="1" customWidth="1"/>
    <col min="83" max="84" width="3.7109375" customWidth="1"/>
  </cols>
  <sheetData>
    <row r="1" spans="1:71" ht="14.25" customHeight="1" x14ac:dyDescent="0.15">
      <c r="A1" s="2" t="str">
        <f>申込書!B1</f>
        <v>第４０回三菱養和マスターズ水泳競技大会</v>
      </c>
      <c r="B1" s="2"/>
      <c r="H1" s="121" t="s">
        <v>47</v>
      </c>
      <c r="I1" s="123"/>
    </row>
    <row r="2" spans="1:71" ht="14.25" customHeight="1" x14ac:dyDescent="0.15">
      <c r="H2" s="6" t="s">
        <v>46</v>
      </c>
      <c r="I2" s="6"/>
    </row>
    <row r="3" spans="1:71" ht="14.25" customHeight="1" x14ac:dyDescent="0.15">
      <c r="A3" s="3" t="str">
        <f>申込書!C6&amp;申込書!D6&amp;"-"&amp;申込書!F6&amp;申込書!G6&amp;申込書!H6&amp;申込書!I6</f>
        <v>-</v>
      </c>
      <c r="C3" s="1" t="str">
        <f>IF(申込書!C8="","チーム登録を行って下さい",申込書!C8)</f>
        <v>チーム登録を行って下さい</v>
      </c>
      <c r="D3" s="9"/>
      <c r="H3" s="182" t="s">
        <v>127</v>
      </c>
      <c r="I3" s="182"/>
    </row>
    <row r="4" spans="1:71" ht="14.25" customHeight="1" x14ac:dyDescent="0.15">
      <c r="C4" s="11"/>
      <c r="D4" s="2"/>
      <c r="G4" s="23" t="s">
        <v>45</v>
      </c>
      <c r="K4" s="11"/>
      <c r="L4" s="11"/>
      <c r="N4" s="33" t="s">
        <v>18</v>
      </c>
      <c r="O4" s="33" t="s">
        <v>129</v>
      </c>
      <c r="P4" s="33" t="s">
        <v>18</v>
      </c>
      <c r="Q4" s="178" t="s">
        <v>112</v>
      </c>
      <c r="R4" s="177" t="s">
        <v>109</v>
      </c>
      <c r="S4" s="177"/>
      <c r="T4" s="177"/>
      <c r="U4" s="177"/>
      <c r="V4" s="177"/>
      <c r="W4" s="177" t="s">
        <v>21</v>
      </c>
      <c r="X4" s="177"/>
      <c r="Y4" s="177"/>
      <c r="Z4" s="177"/>
      <c r="AA4" s="177"/>
      <c r="AB4" s="177" t="s">
        <v>119</v>
      </c>
      <c r="AC4" s="177"/>
      <c r="AD4" s="177"/>
      <c r="AE4" s="177"/>
      <c r="AF4" s="174" t="s">
        <v>120</v>
      </c>
      <c r="AG4" s="180"/>
      <c r="AH4" s="180"/>
      <c r="AI4" s="180"/>
      <c r="AJ4" s="175" t="s">
        <v>123</v>
      </c>
      <c r="AK4" s="181"/>
      <c r="AL4" s="181"/>
      <c r="AM4" s="181"/>
      <c r="AN4" s="176"/>
      <c r="AO4" s="174" t="s">
        <v>124</v>
      </c>
      <c r="AP4" s="174"/>
      <c r="AQ4" s="177" t="s">
        <v>169</v>
      </c>
      <c r="AR4" s="177"/>
      <c r="AS4" s="177"/>
      <c r="AT4" s="177"/>
    </row>
    <row r="5" spans="1:71" s="10" customFormat="1" ht="14.25" customHeight="1" x14ac:dyDescent="0.15">
      <c r="A5" s="12" t="s">
        <v>11</v>
      </c>
      <c r="B5" s="12" t="s">
        <v>109</v>
      </c>
      <c r="C5" s="12" t="s">
        <v>22</v>
      </c>
      <c r="D5" s="12" t="s">
        <v>18</v>
      </c>
      <c r="E5" s="12" t="s">
        <v>19</v>
      </c>
      <c r="F5" s="12" t="s">
        <v>14</v>
      </c>
      <c r="G5" s="12" t="s">
        <v>15</v>
      </c>
      <c r="H5" s="12" t="s">
        <v>16</v>
      </c>
      <c r="I5" s="12" t="s">
        <v>17</v>
      </c>
      <c r="J5" s="22"/>
      <c r="K5" s="12" t="s">
        <v>13</v>
      </c>
      <c r="L5" s="12" t="s">
        <v>168</v>
      </c>
      <c r="N5" s="34" t="s">
        <v>128</v>
      </c>
      <c r="O5" s="34" t="s">
        <v>130</v>
      </c>
      <c r="P5" s="34" t="s">
        <v>117</v>
      </c>
      <c r="Q5" s="179"/>
      <c r="R5" s="12" t="s">
        <v>40</v>
      </c>
      <c r="S5" s="12" t="s">
        <v>41</v>
      </c>
      <c r="T5" s="12" t="s">
        <v>42</v>
      </c>
      <c r="U5" s="12" t="s">
        <v>43</v>
      </c>
      <c r="V5" s="12" t="s">
        <v>116</v>
      </c>
      <c r="W5" s="12" t="s">
        <v>40</v>
      </c>
      <c r="X5" s="12" t="s">
        <v>41</v>
      </c>
      <c r="Y5" s="12" t="s">
        <v>42</v>
      </c>
      <c r="Z5" s="12" t="s">
        <v>43</v>
      </c>
      <c r="AA5" s="12" t="s">
        <v>116</v>
      </c>
      <c r="AB5" s="12" t="s">
        <v>40</v>
      </c>
      <c r="AC5" s="12" t="s">
        <v>41</v>
      </c>
      <c r="AD5" s="12" t="s">
        <v>42</v>
      </c>
      <c r="AE5" s="12" t="s">
        <v>43</v>
      </c>
      <c r="AF5" s="38" t="s">
        <v>40</v>
      </c>
      <c r="AG5" s="38" t="s">
        <v>41</v>
      </c>
      <c r="AH5" s="38" t="s">
        <v>42</v>
      </c>
      <c r="AI5" s="38" t="s">
        <v>43</v>
      </c>
      <c r="AJ5" s="38" t="s">
        <v>40</v>
      </c>
      <c r="AK5" s="38" t="s">
        <v>41</v>
      </c>
      <c r="AL5" s="38" t="s">
        <v>42</v>
      </c>
      <c r="AM5" s="38" t="s">
        <v>43</v>
      </c>
      <c r="AN5" s="38"/>
      <c r="AO5" s="38" t="s">
        <v>125</v>
      </c>
      <c r="AP5" s="12" t="s">
        <v>126</v>
      </c>
      <c r="AQ5" s="12" t="s">
        <v>40</v>
      </c>
      <c r="AR5" s="12" t="s">
        <v>41</v>
      </c>
      <c r="AS5" s="12" t="s">
        <v>42</v>
      </c>
      <c r="AT5" s="12" t="s">
        <v>43</v>
      </c>
      <c r="AV5" s="10" t="s">
        <v>110</v>
      </c>
      <c r="AW5" s="10" t="s">
        <v>111</v>
      </c>
      <c r="AX5" s="10" t="s">
        <v>112</v>
      </c>
      <c r="BA5" s="10" t="s">
        <v>104</v>
      </c>
      <c r="BB5" s="10" t="s">
        <v>115</v>
      </c>
      <c r="BC5" s="10" t="s">
        <v>21</v>
      </c>
      <c r="BD5" s="10" t="s">
        <v>109</v>
      </c>
      <c r="BE5" s="10" t="s">
        <v>118</v>
      </c>
      <c r="BF5" s="10" t="s">
        <v>122</v>
      </c>
      <c r="BG5" s="10">
        <f>AW15</f>
        <v>1</v>
      </c>
      <c r="BH5" s="10">
        <f>AW16</f>
        <v>2</v>
      </c>
      <c r="BI5" s="10">
        <f>AW17</f>
        <v>3</v>
      </c>
      <c r="BJ5" s="10">
        <f>AW18</f>
        <v>4</v>
      </c>
      <c r="BK5" s="10">
        <f>AW19</f>
        <v>5</v>
      </c>
      <c r="BL5" s="10">
        <f>AW20</f>
        <v>6</v>
      </c>
      <c r="BM5" s="10">
        <f>AW21</f>
        <v>0</v>
      </c>
      <c r="BN5" s="10">
        <f>AW22</f>
        <v>0</v>
      </c>
      <c r="BO5" s="10">
        <f>AW23</f>
        <v>0</v>
      </c>
      <c r="BP5" s="10">
        <f>AW24</f>
        <v>0</v>
      </c>
      <c r="BQ5" s="10">
        <f>AW25</f>
        <v>0</v>
      </c>
      <c r="BR5" s="10">
        <f>AW26</f>
        <v>0</v>
      </c>
    </row>
    <row r="6" spans="1:71" ht="14.25" customHeight="1" x14ac:dyDescent="0.15">
      <c r="A6" s="12" t="str">
        <f>IF(F6="","",1)</f>
        <v/>
      </c>
      <c r="B6" s="12" t="str">
        <f>IF(D6="","",IF(V6=0,"男子",IF(V6=5,"女子",IF(V6=9,"混合","？？"))))</f>
        <v/>
      </c>
      <c r="C6" s="14" t="str">
        <f t="shared" ref="C6" si="0">IF(K6="","",IF(K6&lt;120,119,FLOOR(K6,40)))</f>
        <v/>
      </c>
      <c r="D6" s="35"/>
      <c r="E6" s="36"/>
      <c r="F6" s="35"/>
      <c r="G6" s="35"/>
      <c r="H6" s="35"/>
      <c r="I6" s="35"/>
      <c r="J6" s="21" t="str">
        <f>IF(V6=3,"性別確認!",IF(SUM(AB6:AE6)&gt;1,"ｽﾀｯﾌ制限!",IF(AN6&lt;&gt;0,"泳者重複!","")))</f>
        <v/>
      </c>
      <c r="K6" s="14" t="str">
        <f>IF(D6="","",SUM(W6:Z6))</f>
        <v/>
      </c>
      <c r="L6" s="14" t="str">
        <f>IF(E6="","999:99.99"," "&amp;LEFT(RIGHT("        "&amp;TEXT(E6,"0.00"),7),2)&amp;":"&amp;RIGHT(TEXT(E6,"0.00"),5))</f>
        <v>999:99.99</v>
      </c>
      <c r="N6" s="13" t="str">
        <f>IF($D6="","",VLOOKUP($B6&amp;$D6,$AV$15:$AW$31,2,0))</f>
        <v/>
      </c>
      <c r="O6" s="13" t="str">
        <f t="shared" ref="O6:O37" si="1">IF($D6="","",VLOOKUP($B6&amp;$D6,$AV$15:$AX$31,3,0))</f>
        <v/>
      </c>
      <c r="P6" s="13" t="str">
        <f>IF($D6="","",VLOOKUP($D6,$AV$7:$AX$10,2,0))</f>
        <v/>
      </c>
      <c r="Q6" s="13" t="str">
        <f>IF($D6="","",VLOOKUP($D6,$AV$7:$AX$10,3,0))</f>
        <v/>
      </c>
      <c r="R6" s="13">
        <f>IF(F6="",0,VLOOKUP(F6,$BA$7:$BD$106,4,0))</f>
        <v>0</v>
      </c>
      <c r="S6" s="13">
        <f>IF(G6="",0,VLOOKUP(G6,$BA$7:$BD$106,4,0))</f>
        <v>0</v>
      </c>
      <c r="T6" s="13">
        <f>IF(H6="",0,VLOOKUP(H6,$BA$7:$BD$106,4,0))</f>
        <v>0</v>
      </c>
      <c r="U6" s="13">
        <f>IF(I6="",0,VLOOKUP(I6,$BA$7:$BD$106,4,0))</f>
        <v>0</v>
      </c>
      <c r="V6" s="13">
        <f>IF(SUM(R6:U6)=0,0,IF(SUM(R6:U6)=20,5,IF(SUM(R6:U6)=10,9,3)))</f>
        <v>0</v>
      </c>
      <c r="W6" s="13">
        <f>IF($F6="",0,VLOOKUP($F6,$BA$7:$BD$106,3,0))</f>
        <v>0</v>
      </c>
      <c r="X6" s="13">
        <f>IF($G6="",0,VLOOKUP($G6,$BA$7:$BD$106,3,0))</f>
        <v>0</v>
      </c>
      <c r="Y6" s="13">
        <f>IF($H6="",0,VLOOKUP($H6,$BA$7:$BD$106,3,0))</f>
        <v>0</v>
      </c>
      <c r="Z6" s="13">
        <f>IF($I6="",0,VLOOKUP($I6,$BA$7:$BD$106,3,0))</f>
        <v>0</v>
      </c>
      <c r="AA6" s="13">
        <f>IF(SUM(W6:Z6)=0,0,IF(SUM(W6:Z6)=20,5,IF(SUM(W6:Z6)=10,9,3)))</f>
        <v>0</v>
      </c>
      <c r="AB6" s="13">
        <f>IF($F6="",0,VLOOKUP($F6,$BA$7:$BE$106,5,0))</f>
        <v>0</v>
      </c>
      <c r="AC6" s="13">
        <f>IF($G6="",0,VLOOKUP($G6,$BA$7:$BE$106,5,0))</f>
        <v>0</v>
      </c>
      <c r="AD6" s="13">
        <f>IF($H6="",0,VLOOKUP($H6,$BA$7:$BE$106,5,0))</f>
        <v>0</v>
      </c>
      <c r="AE6" s="13">
        <f>IF($I6="",0,VLOOKUP($I6,$BA$7:$BE$106,5,0))</f>
        <v>0</v>
      </c>
      <c r="AF6" s="39" t="str">
        <f>IF(F6="","",$N6&amp;F6)</f>
        <v/>
      </c>
      <c r="AG6" s="39" t="str">
        <f>IF(G6="","",$N6&amp;G6)</f>
        <v/>
      </c>
      <c r="AH6" s="39" t="str">
        <f>IF(H6="","",$N6&amp;H6)</f>
        <v/>
      </c>
      <c r="AI6" s="39" t="str">
        <f>IF(I6="","",$N6&amp;I6)</f>
        <v/>
      </c>
      <c r="AJ6" s="39">
        <f>IF(F6="",0,VLOOKUP(F6,$BA$7:$BR$106,$N6+6,0))</f>
        <v>0</v>
      </c>
      <c r="AK6" s="39">
        <f>IF(G6="",0,VLOOKUP(G6,$BA$7:$BR$106,$N6+6,0))</f>
        <v>0</v>
      </c>
      <c r="AL6" s="39">
        <f>IF(H6="",0,VLOOKUP(H6,$BA$7:$BR$106,$N6+6,0))</f>
        <v>0</v>
      </c>
      <c r="AM6" s="39">
        <f>IF(I6="",0,VLOOKUP(I6,$BA$7:$BR$106,$N6+6,0))</f>
        <v>0</v>
      </c>
      <c r="AN6" s="39">
        <f>IF(OR(AJ6&gt;1,AK6&gt;1,AL6&gt;1,AM6&gt;1),1,0)</f>
        <v>0</v>
      </c>
      <c r="AO6" s="39" t="str">
        <f>IF(D6="","",TEXT(N6,"00")&amp;C6)</f>
        <v/>
      </c>
      <c r="AP6" s="13">
        <f>IF(AO6="",0,COUNTIF($AO$6:$AO$65,AO6))</f>
        <v>0</v>
      </c>
      <c r="AQ6" s="13" t="str">
        <f>IF(F6="","",VLOOKUP(F6,$BA$7:$BF$106,6,0))</f>
        <v/>
      </c>
      <c r="AR6" s="13" t="str">
        <f t="shared" ref="AR6:AT6" si="2">IF(G6="","",VLOOKUP(G6,$BA$7:$BF$106,6,0))</f>
        <v/>
      </c>
      <c r="AS6" s="13" t="str">
        <f t="shared" si="2"/>
        <v/>
      </c>
      <c r="AT6" s="13" t="str">
        <f t="shared" si="2"/>
        <v/>
      </c>
    </row>
    <row r="7" spans="1:71" ht="14.25" customHeight="1" x14ac:dyDescent="0.15">
      <c r="A7" s="12" t="str">
        <f>IF(F7="","",A6+1)</f>
        <v/>
      </c>
      <c r="B7" s="12" t="str">
        <f t="shared" ref="B7:B53" si="3">IF(D7="","",IF(V7=0,"男子",IF(V7=5,"女子",IF(V7=9,"混合","？？"))))</f>
        <v/>
      </c>
      <c r="C7" s="14" t="str">
        <f t="shared" ref="C7:C53" si="4">IF(K7="","",IF(K7&lt;120,119,FLOOR(K7,40)))</f>
        <v/>
      </c>
      <c r="D7" s="35"/>
      <c r="E7" s="36"/>
      <c r="F7" s="35"/>
      <c r="G7" s="35"/>
      <c r="H7" s="35"/>
      <c r="I7" s="35"/>
      <c r="J7" s="21" t="str">
        <f t="shared" ref="J7:J65" si="5">IF(V7=3,"性別確認!",IF(SUM(AB7:AE7)&gt;1,"ｽﾀｯﾌ制限!",IF(AN7&lt;&gt;0,"泳者重複!","")))</f>
        <v/>
      </c>
      <c r="K7" s="14" t="str">
        <f t="shared" ref="K7:K53" si="6">IF(D7="","",SUM(W7:Z7))</f>
        <v/>
      </c>
      <c r="L7" s="14" t="str">
        <f t="shared" ref="L7:L65" si="7">IF(E7="","999:99.99"," "&amp;LEFT(RIGHT("        "&amp;TEXT(E7,"0.00"),7),2)&amp;":"&amp;RIGHT(TEXT(E7,"0.00"),5))</f>
        <v>999:99.99</v>
      </c>
      <c r="N7" s="13" t="str">
        <f t="shared" ref="N7:N38" si="8">IF(D7="","",VLOOKUP(B7&amp;D7,$AV$15:$AW$31,2,0))</f>
        <v/>
      </c>
      <c r="O7" s="13" t="str">
        <f t="shared" si="1"/>
        <v/>
      </c>
      <c r="P7" s="13" t="str">
        <f t="shared" ref="P7:P65" si="9">IF($D7="","",VLOOKUP($D7,$AV$7:$AX$10,2,0))</f>
        <v/>
      </c>
      <c r="Q7" s="13" t="str">
        <f t="shared" ref="Q7:Q65" si="10">IF($D7="","",VLOOKUP($D7,$AV$7:$AX$10,3,0))</f>
        <v/>
      </c>
      <c r="R7" s="13">
        <f t="shared" ref="R7:R55" si="11">IF(F7="",0,VLOOKUP(F7,$BA$7:$BD$106,4,0))</f>
        <v>0</v>
      </c>
      <c r="S7" s="13">
        <f t="shared" ref="S7:S55" si="12">IF(G7="",0,VLOOKUP(G7,$BA$7:$BD$106,4,0))</f>
        <v>0</v>
      </c>
      <c r="T7" s="13">
        <f t="shared" ref="T7:T55" si="13">IF(H7="",0,VLOOKUP(H7,$BA$7:$BD$106,4,0))</f>
        <v>0</v>
      </c>
      <c r="U7" s="13">
        <f t="shared" ref="U7:U55" si="14">IF(I7="",0,VLOOKUP(I7,$BA$7:$BD$106,4,0))</f>
        <v>0</v>
      </c>
      <c r="V7" s="13">
        <f t="shared" ref="V7:V55" si="15">IF(SUM(R7:U7)=0,0,IF(SUM(R7:U7)=20,5,IF(SUM(R7:U7)=10,9,3)))</f>
        <v>0</v>
      </c>
      <c r="W7" s="13">
        <f t="shared" ref="W7:W55" si="16">IF(F7="",0,VLOOKUP(F7,$BA$7:$BD$106,3,0))</f>
        <v>0</v>
      </c>
      <c r="X7" s="13">
        <f t="shared" ref="X7:X55" si="17">IF(G7="",0,VLOOKUP(G7,$BA$7:$BD$106,3,0))</f>
        <v>0</v>
      </c>
      <c r="Y7" s="13">
        <f t="shared" ref="Y7:Y55" si="18">IF(H7="",0,VLOOKUP(H7,$BA$7:$BD$106,3,0))</f>
        <v>0</v>
      </c>
      <c r="Z7" s="13">
        <f t="shared" ref="Z7:Z55" si="19">IF(I7="",0,VLOOKUP(I7,$BA$7:$BD$106,3,0))</f>
        <v>0</v>
      </c>
      <c r="AA7" s="13">
        <f t="shared" ref="AA7:AA55" si="20">IF(SUM(W7:Z7)=0,0,IF(SUM(W7:Z7)=20,5,IF(SUM(W7:Z7)=10,9,3)))</f>
        <v>0</v>
      </c>
      <c r="AB7" s="13">
        <f t="shared" ref="AB7:AB65" si="21">IF($F7="",0,VLOOKUP($F7,$BA$7:$BE$106,5,0))</f>
        <v>0</v>
      </c>
      <c r="AC7" s="13">
        <f t="shared" ref="AC7:AC65" si="22">IF($G7="",0,VLOOKUP($G7,$BA$7:$BE$106,5,0))</f>
        <v>0</v>
      </c>
      <c r="AD7" s="13">
        <f t="shared" ref="AD7:AD65" si="23">IF($H7="",0,VLOOKUP($H7,$BA$7:$BE$106,5,0))</f>
        <v>0</v>
      </c>
      <c r="AE7" s="13">
        <f t="shared" ref="AE7:AE65" si="24">IF($I7="",0,VLOOKUP($I7,$BA$7:$BE$106,5,0))</f>
        <v>0</v>
      </c>
      <c r="AF7" s="39" t="str">
        <f t="shared" ref="AF7:AF65" si="25">IF(F7="","",$N7&amp;F7)</f>
        <v/>
      </c>
      <c r="AG7" s="39" t="str">
        <f t="shared" ref="AG7:AG65" si="26">IF(G7="","",$N7&amp;G7)</f>
        <v/>
      </c>
      <c r="AH7" s="39" t="str">
        <f t="shared" ref="AH7:AH65" si="27">IF(H7="","",$N7&amp;H7)</f>
        <v/>
      </c>
      <c r="AI7" s="39" t="str">
        <f t="shared" ref="AI7:AI65" si="28">IF(I7="","",$N7&amp;I7)</f>
        <v/>
      </c>
      <c r="AJ7" s="39">
        <f t="shared" ref="AJ7:AJ65" si="29">IF(F7="",0,VLOOKUP(F7,$BA$7:$BR$106,$N7+6,0))</f>
        <v>0</v>
      </c>
      <c r="AK7" s="39">
        <f t="shared" ref="AK7:AK65" si="30">IF(G7="",0,VLOOKUP(G7,$BA$7:$BR$106,$N7+6,0))</f>
        <v>0</v>
      </c>
      <c r="AL7" s="39">
        <f t="shared" ref="AL7:AL65" si="31">IF(H7="",0,VLOOKUP(H7,$BA$7:$BR$106,$N7+6,0))</f>
        <v>0</v>
      </c>
      <c r="AM7" s="39">
        <f t="shared" ref="AM7:AM65" si="32">IF(I7="",0,VLOOKUP(I7,$BA$7:$BR$106,$N7+6,0))</f>
        <v>0</v>
      </c>
      <c r="AN7" s="39">
        <f t="shared" ref="AN7:AN65" si="33">IF(OR(AJ7&gt;1,AK7&gt;1,AL7&gt;1,AM7&gt;1),1,0)</f>
        <v>0</v>
      </c>
      <c r="AO7" s="39" t="str">
        <f t="shared" ref="AO7:AO65" si="34">IF(D7="","",TEXT(N7,"00")&amp;C7)</f>
        <v/>
      </c>
      <c r="AP7" s="13">
        <f t="shared" ref="AP7:AP65" si="35">IF(AO7="",0,COUNTIF($AO$6:$AO$65,AO7))</f>
        <v>0</v>
      </c>
      <c r="AQ7" s="13" t="str">
        <f t="shared" ref="AQ7:AQ65" si="36">IF(F7="","",VLOOKUP(F7,$BA$7:$BF$106,6,0))</f>
        <v/>
      </c>
      <c r="AR7" s="13" t="str">
        <f t="shared" ref="AR7:AR65" si="37">IF(G7="","",VLOOKUP(G7,$BA$7:$BF$106,6,0))</f>
        <v/>
      </c>
      <c r="AS7" s="13" t="str">
        <f t="shared" ref="AS7:AS65" si="38">IF(H7="","",VLOOKUP(H7,$BA$7:$BF$106,6,0))</f>
        <v/>
      </c>
      <c r="AT7" s="13" t="str">
        <f t="shared" ref="AT7:AT65" si="39">IF(I7="","",VLOOKUP(I7,$BA$7:$BF$106,6,0))</f>
        <v/>
      </c>
      <c r="AV7" t="s">
        <v>175</v>
      </c>
      <c r="AW7">
        <v>6</v>
      </c>
      <c r="AX7">
        <v>100</v>
      </c>
      <c r="AZ7">
        <v>1</v>
      </c>
      <c r="BA7" t="str">
        <f>IF(ISERROR(VLOOKUP($AZ7,申込一覧表!$AJ$5:$AO$107,3,0)),"",VLOOKUP($AZ7,申込一覧表!$AJ$5:$AO$107,3,0))</f>
        <v/>
      </c>
      <c r="BB7" t="str">
        <f>IF(ISERROR(VLOOKUP($AZ7,申込一覧表!$AJ$5:$AO$107,3,0)),"",VLOOKUP($AZ7,申込一覧表!$AJ$5:$AO$107,4,0))</f>
        <v/>
      </c>
      <c r="BC7" t="str">
        <f>IF(ISERROR(VLOOKUP($AZ7,申込一覧表!$AJ$5:$AO$107,3,0)),"",VLOOKUP($AZ7,申込一覧表!$AJ$5:$AR$107,9,0))</f>
        <v/>
      </c>
      <c r="BD7" t="str">
        <f>IF(ISERROR(VLOOKUP($AZ7,申込一覧表!$AJ$5:$AO$107,3,0)),"",VLOOKUP($AZ7,申込一覧表!$AJ$5:$AO$107,6,0))</f>
        <v/>
      </c>
      <c r="BE7" t="str">
        <f>IF(ISERROR(VLOOKUP($AZ7,申込一覧表!$AJ$5:$AY$107,3,0)),"",VLOOKUP($AZ7,申込一覧表!$AJ$5:$AY$107,13,0))</f>
        <v/>
      </c>
      <c r="BF7" t="str">
        <f>IF(ISERROR(VLOOKUP($AZ7,申込一覧表!$AJ$5:$AY$107,3,0)),"",VLOOKUP($AZ7,申込一覧表!$AJ$5:$AY$107,8,0))</f>
        <v/>
      </c>
      <c r="BG7">
        <f>COUNTIF($AF$6:$AI$65,BG$5&amp;$BA7)</f>
        <v>0</v>
      </c>
      <c r="BH7">
        <f t="shared" ref="BH7:BR22" si="40">COUNTIF($AF$6:$AI$65,BH$5&amp;$BA7)</f>
        <v>0</v>
      </c>
      <c r="BI7">
        <f t="shared" si="40"/>
        <v>0</v>
      </c>
      <c r="BJ7">
        <f>COUNTIF($AF$6:$AI$65,BJ$5&amp;$BA7)</f>
        <v>0</v>
      </c>
      <c r="BK7">
        <f t="shared" si="40"/>
        <v>0</v>
      </c>
      <c r="BL7">
        <f t="shared" si="40"/>
        <v>0</v>
      </c>
      <c r="BM7">
        <f t="shared" si="40"/>
        <v>0</v>
      </c>
      <c r="BN7">
        <f t="shared" si="40"/>
        <v>0</v>
      </c>
      <c r="BO7">
        <f t="shared" si="40"/>
        <v>0</v>
      </c>
      <c r="BP7">
        <f t="shared" si="40"/>
        <v>0</v>
      </c>
      <c r="BQ7">
        <f t="shared" si="40"/>
        <v>0</v>
      </c>
      <c r="BR7">
        <f t="shared" si="40"/>
        <v>0</v>
      </c>
    </row>
    <row r="8" spans="1:71" ht="14.25" customHeight="1" x14ac:dyDescent="0.15">
      <c r="A8" s="12" t="str">
        <f t="shared" ref="A8:A53" si="41">IF(F8="","",A7+1)</f>
        <v/>
      </c>
      <c r="B8" s="12" t="str">
        <f t="shared" si="3"/>
        <v/>
      </c>
      <c r="C8" s="14" t="str">
        <f t="shared" si="4"/>
        <v/>
      </c>
      <c r="D8" s="35"/>
      <c r="E8" s="36"/>
      <c r="F8" s="35"/>
      <c r="G8" s="35"/>
      <c r="H8" s="35"/>
      <c r="I8" s="35"/>
      <c r="J8" s="21" t="str">
        <f t="shared" si="5"/>
        <v/>
      </c>
      <c r="K8" s="14" t="str">
        <f t="shared" si="6"/>
        <v/>
      </c>
      <c r="L8" s="14" t="str">
        <f t="shared" si="7"/>
        <v>999:99.99</v>
      </c>
      <c r="N8" s="13" t="str">
        <f t="shared" si="8"/>
        <v/>
      </c>
      <c r="O8" s="13" t="str">
        <f t="shared" si="1"/>
        <v/>
      </c>
      <c r="P8" s="13" t="str">
        <f t="shared" si="9"/>
        <v/>
      </c>
      <c r="Q8" s="13" t="str">
        <f t="shared" si="10"/>
        <v/>
      </c>
      <c r="R8" s="13">
        <f t="shared" si="11"/>
        <v>0</v>
      </c>
      <c r="S8" s="13">
        <f t="shared" si="12"/>
        <v>0</v>
      </c>
      <c r="T8" s="13">
        <f t="shared" si="13"/>
        <v>0</v>
      </c>
      <c r="U8" s="13">
        <f t="shared" si="14"/>
        <v>0</v>
      </c>
      <c r="V8" s="13">
        <f t="shared" si="15"/>
        <v>0</v>
      </c>
      <c r="W8" s="13">
        <f t="shared" si="16"/>
        <v>0</v>
      </c>
      <c r="X8" s="13">
        <f t="shared" si="17"/>
        <v>0</v>
      </c>
      <c r="Y8" s="13">
        <f t="shared" si="18"/>
        <v>0</v>
      </c>
      <c r="Z8" s="13">
        <f t="shared" si="19"/>
        <v>0</v>
      </c>
      <c r="AA8" s="13">
        <f t="shared" si="20"/>
        <v>0</v>
      </c>
      <c r="AB8" s="13">
        <f t="shared" si="21"/>
        <v>0</v>
      </c>
      <c r="AC8" s="13">
        <f t="shared" si="22"/>
        <v>0</v>
      </c>
      <c r="AD8" s="13">
        <f t="shared" si="23"/>
        <v>0</v>
      </c>
      <c r="AE8" s="13">
        <f t="shared" si="24"/>
        <v>0</v>
      </c>
      <c r="AF8" s="39" t="str">
        <f t="shared" si="25"/>
        <v/>
      </c>
      <c r="AG8" s="39" t="str">
        <f t="shared" si="26"/>
        <v/>
      </c>
      <c r="AH8" s="39" t="str">
        <f t="shared" si="27"/>
        <v/>
      </c>
      <c r="AI8" s="39" t="str">
        <f t="shared" si="28"/>
        <v/>
      </c>
      <c r="AJ8" s="39">
        <f t="shared" si="29"/>
        <v>0</v>
      </c>
      <c r="AK8" s="39">
        <f t="shared" si="30"/>
        <v>0</v>
      </c>
      <c r="AL8" s="39">
        <f t="shared" si="31"/>
        <v>0</v>
      </c>
      <c r="AM8" s="39">
        <f t="shared" si="32"/>
        <v>0</v>
      </c>
      <c r="AN8" s="39">
        <f>IF(OR(AJ8&gt;1,AK8&gt;1,AL8&gt;1,AM8&gt;1),1,0)</f>
        <v>0</v>
      </c>
      <c r="AO8" s="39" t="str">
        <f t="shared" si="34"/>
        <v/>
      </c>
      <c r="AP8" s="13">
        <f t="shared" si="35"/>
        <v>0</v>
      </c>
      <c r="AQ8" s="13" t="str">
        <f t="shared" si="36"/>
        <v/>
      </c>
      <c r="AR8" s="13" t="str">
        <f t="shared" si="37"/>
        <v/>
      </c>
      <c r="AS8" s="13" t="str">
        <f t="shared" si="38"/>
        <v/>
      </c>
      <c r="AT8" s="13" t="str">
        <f t="shared" si="39"/>
        <v/>
      </c>
      <c r="AV8" t="s">
        <v>176</v>
      </c>
      <c r="AW8">
        <v>7</v>
      </c>
      <c r="AX8">
        <v>100</v>
      </c>
      <c r="AZ8">
        <v>2</v>
      </c>
      <c r="BA8" t="str">
        <f>IF(ISERROR(VLOOKUP($AZ8,申込一覧表!$AJ$5:$AO$107,3,0)),"",VLOOKUP($AZ8,申込一覧表!$AJ$5:$AO$107,3,0))</f>
        <v/>
      </c>
      <c r="BB8" t="str">
        <f>IF(ISERROR(VLOOKUP($AZ8,申込一覧表!$AJ$5:$AO$107,3,0)),"",VLOOKUP($AZ8,申込一覧表!$AJ$5:$AO$107,4,0))</f>
        <v/>
      </c>
      <c r="BC8" t="str">
        <f>IF(ISERROR(VLOOKUP($AZ8,申込一覧表!$AJ$5:$AO$107,3,0)),"",VLOOKUP($AZ8,申込一覧表!$AJ$5:$AR$107,9,0))</f>
        <v/>
      </c>
      <c r="BD8" t="str">
        <f>IF(ISERROR(VLOOKUP($AZ8,申込一覧表!$AJ$5:$AO$107,3,0)),"",VLOOKUP($AZ8,申込一覧表!$AJ$5:$AO$107,6,0))</f>
        <v/>
      </c>
      <c r="BE8" t="str">
        <f>IF(ISERROR(VLOOKUP($AZ8,申込一覧表!$AJ$5:$AY$107,3,0)),"",VLOOKUP($AZ8,申込一覧表!$AJ$5:$AY$107,13,0))</f>
        <v/>
      </c>
      <c r="BF8" t="str">
        <f>IF(ISERROR(VLOOKUP($AZ8,申込一覧表!$AJ$5:$AY$107,3,0)),"",VLOOKUP($AZ8,申込一覧表!$AJ$5:$AY$107,8,0))</f>
        <v/>
      </c>
      <c r="BG8">
        <f t="shared" ref="BG8:BR39" si="42">COUNTIF($AF$6:$AI$65,BG$5&amp;$BA8)</f>
        <v>0</v>
      </c>
      <c r="BH8">
        <f t="shared" si="40"/>
        <v>0</v>
      </c>
      <c r="BI8">
        <f t="shared" si="40"/>
        <v>0</v>
      </c>
      <c r="BJ8">
        <f t="shared" si="40"/>
        <v>0</v>
      </c>
      <c r="BK8">
        <f t="shared" si="40"/>
        <v>0</v>
      </c>
      <c r="BL8">
        <f t="shared" si="40"/>
        <v>0</v>
      </c>
      <c r="BM8">
        <f t="shared" si="40"/>
        <v>0</v>
      </c>
      <c r="BN8">
        <f t="shared" si="40"/>
        <v>0</v>
      </c>
      <c r="BO8">
        <f t="shared" si="40"/>
        <v>0</v>
      </c>
      <c r="BP8">
        <f t="shared" si="40"/>
        <v>0</v>
      </c>
      <c r="BQ8">
        <f t="shared" si="40"/>
        <v>0</v>
      </c>
      <c r="BR8">
        <f t="shared" si="40"/>
        <v>0</v>
      </c>
    </row>
    <row r="9" spans="1:71" ht="14.25" customHeight="1" x14ac:dyDescent="0.15">
      <c r="A9" s="12" t="str">
        <f t="shared" si="41"/>
        <v/>
      </c>
      <c r="B9" s="12" t="str">
        <f t="shared" si="3"/>
        <v/>
      </c>
      <c r="C9" s="14" t="str">
        <f t="shared" si="4"/>
        <v/>
      </c>
      <c r="D9" s="35"/>
      <c r="E9" s="36"/>
      <c r="F9" s="35"/>
      <c r="G9" s="35"/>
      <c r="H9" s="35"/>
      <c r="I9" s="35"/>
      <c r="J9" s="21" t="str">
        <f t="shared" si="5"/>
        <v/>
      </c>
      <c r="K9" s="14" t="str">
        <f t="shared" si="6"/>
        <v/>
      </c>
      <c r="L9" s="14" t="str">
        <f t="shared" si="7"/>
        <v>999:99.99</v>
      </c>
      <c r="N9" s="13" t="str">
        <f t="shared" si="8"/>
        <v/>
      </c>
      <c r="O9" s="13" t="str">
        <f t="shared" si="1"/>
        <v/>
      </c>
      <c r="P9" s="13" t="str">
        <f t="shared" si="9"/>
        <v/>
      </c>
      <c r="Q9" s="13" t="str">
        <f t="shared" si="10"/>
        <v/>
      </c>
      <c r="R9" s="13">
        <f t="shared" si="11"/>
        <v>0</v>
      </c>
      <c r="S9" s="13">
        <f t="shared" si="12"/>
        <v>0</v>
      </c>
      <c r="T9" s="13">
        <f t="shared" si="13"/>
        <v>0</v>
      </c>
      <c r="U9" s="13">
        <f t="shared" si="14"/>
        <v>0</v>
      </c>
      <c r="V9" s="13">
        <f t="shared" si="15"/>
        <v>0</v>
      </c>
      <c r="W9" s="13">
        <f t="shared" si="16"/>
        <v>0</v>
      </c>
      <c r="X9" s="13">
        <f t="shared" si="17"/>
        <v>0</v>
      </c>
      <c r="Y9" s="13">
        <f t="shared" si="18"/>
        <v>0</v>
      </c>
      <c r="Z9" s="13">
        <f t="shared" si="19"/>
        <v>0</v>
      </c>
      <c r="AA9" s="13">
        <f t="shared" si="20"/>
        <v>0</v>
      </c>
      <c r="AB9" s="13">
        <f t="shared" si="21"/>
        <v>0</v>
      </c>
      <c r="AC9" s="13">
        <f t="shared" si="22"/>
        <v>0</v>
      </c>
      <c r="AD9" s="13">
        <f t="shared" si="23"/>
        <v>0</v>
      </c>
      <c r="AE9" s="13">
        <f t="shared" si="24"/>
        <v>0</v>
      </c>
      <c r="AF9" s="39" t="str">
        <f t="shared" si="25"/>
        <v/>
      </c>
      <c r="AG9" s="39" t="str">
        <f t="shared" si="26"/>
        <v/>
      </c>
      <c r="AH9" s="39" t="str">
        <f t="shared" si="27"/>
        <v/>
      </c>
      <c r="AI9" s="39" t="str">
        <f t="shared" si="28"/>
        <v/>
      </c>
      <c r="AJ9" s="39">
        <f t="shared" si="29"/>
        <v>0</v>
      </c>
      <c r="AK9" s="39">
        <f t="shared" si="30"/>
        <v>0</v>
      </c>
      <c r="AL9" s="39">
        <f t="shared" si="31"/>
        <v>0</v>
      </c>
      <c r="AM9" s="39">
        <f t="shared" si="32"/>
        <v>0</v>
      </c>
      <c r="AN9" s="39">
        <f t="shared" si="33"/>
        <v>0</v>
      </c>
      <c r="AO9" s="39" t="str">
        <f t="shared" si="34"/>
        <v/>
      </c>
      <c r="AP9" s="13">
        <f t="shared" si="35"/>
        <v>0</v>
      </c>
      <c r="AQ9" s="13" t="str">
        <f t="shared" si="36"/>
        <v/>
      </c>
      <c r="AR9" s="13" t="str">
        <f t="shared" si="37"/>
        <v/>
      </c>
      <c r="AS9" s="13" t="str">
        <f t="shared" si="38"/>
        <v/>
      </c>
      <c r="AT9" s="13" t="str">
        <f t="shared" si="39"/>
        <v/>
      </c>
      <c r="AZ9">
        <v>3</v>
      </c>
      <c r="BA9" t="str">
        <f>IF(ISERROR(VLOOKUP($AZ9,申込一覧表!$AJ$5:$AO$107,3,0)),"",VLOOKUP($AZ9,申込一覧表!$AJ$5:$AO$107,3,0))</f>
        <v/>
      </c>
      <c r="BB9" t="str">
        <f>IF(ISERROR(VLOOKUP($AZ9,申込一覧表!$AJ$5:$AO$107,3,0)),"",VLOOKUP($AZ9,申込一覧表!$AJ$5:$AO$107,4,0))</f>
        <v/>
      </c>
      <c r="BC9" t="str">
        <f>IF(ISERROR(VLOOKUP($AZ9,申込一覧表!$AJ$5:$AO$107,3,0)),"",VLOOKUP($AZ9,申込一覧表!$AJ$5:$AR$107,9,0))</f>
        <v/>
      </c>
      <c r="BD9" t="str">
        <f>IF(ISERROR(VLOOKUP($AZ9,申込一覧表!$AJ$5:$AO$107,3,0)),"",VLOOKUP($AZ9,申込一覧表!$AJ$5:$AO$107,6,0))</f>
        <v/>
      </c>
      <c r="BE9" t="str">
        <f>IF(ISERROR(VLOOKUP($AZ9,申込一覧表!$AJ$5:$AY$107,3,0)),"",VLOOKUP($AZ9,申込一覧表!$AJ$5:$AY$107,13,0))</f>
        <v/>
      </c>
      <c r="BF9" t="str">
        <f>IF(ISERROR(VLOOKUP($AZ9,申込一覧表!$AJ$5:$AY$107,3,0)),"",VLOOKUP($AZ9,申込一覧表!$AJ$5:$AY$107,8,0))</f>
        <v/>
      </c>
      <c r="BG9">
        <f t="shared" si="42"/>
        <v>0</v>
      </c>
      <c r="BH9">
        <f t="shared" si="40"/>
        <v>0</v>
      </c>
      <c r="BI9">
        <f t="shared" si="40"/>
        <v>0</v>
      </c>
      <c r="BJ9">
        <f t="shared" si="40"/>
        <v>0</v>
      </c>
      <c r="BK9">
        <f t="shared" si="40"/>
        <v>0</v>
      </c>
      <c r="BL9">
        <f t="shared" si="40"/>
        <v>0</v>
      </c>
      <c r="BM9">
        <f t="shared" si="40"/>
        <v>0</v>
      </c>
      <c r="BN9">
        <f t="shared" si="40"/>
        <v>0</v>
      </c>
      <c r="BO9">
        <f t="shared" si="40"/>
        <v>0</v>
      </c>
      <c r="BP9">
        <f t="shared" si="40"/>
        <v>0</v>
      </c>
      <c r="BQ9">
        <f t="shared" si="40"/>
        <v>0</v>
      </c>
      <c r="BR9">
        <f t="shared" si="40"/>
        <v>0</v>
      </c>
    </row>
    <row r="10" spans="1:71" ht="14.25" customHeight="1" x14ac:dyDescent="0.15">
      <c r="A10" s="12" t="str">
        <f t="shared" si="41"/>
        <v/>
      </c>
      <c r="B10" s="12" t="str">
        <f t="shared" si="3"/>
        <v/>
      </c>
      <c r="C10" s="14" t="str">
        <f t="shared" si="4"/>
        <v/>
      </c>
      <c r="D10" s="35"/>
      <c r="E10" s="36"/>
      <c r="F10" s="35"/>
      <c r="G10" s="35"/>
      <c r="H10" s="35"/>
      <c r="I10" s="35"/>
      <c r="J10" s="21" t="str">
        <f t="shared" si="5"/>
        <v/>
      </c>
      <c r="K10" s="14" t="str">
        <f t="shared" si="6"/>
        <v/>
      </c>
      <c r="L10" s="14" t="str">
        <f t="shared" si="7"/>
        <v>999:99.99</v>
      </c>
      <c r="N10" s="13" t="str">
        <f t="shared" si="8"/>
        <v/>
      </c>
      <c r="O10" s="13" t="str">
        <f t="shared" si="1"/>
        <v/>
      </c>
      <c r="P10" s="13" t="str">
        <f t="shared" si="9"/>
        <v/>
      </c>
      <c r="Q10" s="13" t="str">
        <f t="shared" si="10"/>
        <v/>
      </c>
      <c r="R10" s="13">
        <f t="shared" si="11"/>
        <v>0</v>
      </c>
      <c r="S10" s="13">
        <f t="shared" si="12"/>
        <v>0</v>
      </c>
      <c r="T10" s="13">
        <f t="shared" si="13"/>
        <v>0</v>
      </c>
      <c r="U10" s="13">
        <f t="shared" si="14"/>
        <v>0</v>
      </c>
      <c r="V10" s="13">
        <f t="shared" si="15"/>
        <v>0</v>
      </c>
      <c r="W10" s="13">
        <f t="shared" si="16"/>
        <v>0</v>
      </c>
      <c r="X10" s="13">
        <f t="shared" si="17"/>
        <v>0</v>
      </c>
      <c r="Y10" s="13">
        <f t="shared" si="18"/>
        <v>0</v>
      </c>
      <c r="Z10" s="13">
        <f t="shared" si="19"/>
        <v>0</v>
      </c>
      <c r="AA10" s="13">
        <f t="shared" si="20"/>
        <v>0</v>
      </c>
      <c r="AB10" s="13">
        <f t="shared" si="21"/>
        <v>0</v>
      </c>
      <c r="AC10" s="13">
        <f t="shared" si="22"/>
        <v>0</v>
      </c>
      <c r="AD10" s="13">
        <f t="shared" si="23"/>
        <v>0</v>
      </c>
      <c r="AE10" s="13">
        <f t="shared" si="24"/>
        <v>0</v>
      </c>
      <c r="AF10" s="39" t="str">
        <f t="shared" si="25"/>
        <v/>
      </c>
      <c r="AG10" s="39" t="str">
        <f t="shared" si="26"/>
        <v/>
      </c>
      <c r="AH10" s="39" t="str">
        <f t="shared" si="27"/>
        <v/>
      </c>
      <c r="AI10" s="39" t="str">
        <f t="shared" si="28"/>
        <v/>
      </c>
      <c r="AJ10" s="39">
        <f t="shared" si="29"/>
        <v>0</v>
      </c>
      <c r="AK10" s="39">
        <f t="shared" si="30"/>
        <v>0</v>
      </c>
      <c r="AL10" s="39">
        <f t="shared" si="31"/>
        <v>0</v>
      </c>
      <c r="AM10" s="39">
        <f t="shared" si="32"/>
        <v>0</v>
      </c>
      <c r="AN10" s="39">
        <f t="shared" si="33"/>
        <v>0</v>
      </c>
      <c r="AO10" s="39" t="str">
        <f t="shared" si="34"/>
        <v/>
      </c>
      <c r="AP10" s="13">
        <f t="shared" si="35"/>
        <v>0</v>
      </c>
      <c r="AQ10" s="13" t="str">
        <f t="shared" si="36"/>
        <v/>
      </c>
      <c r="AR10" s="13" t="str">
        <f t="shared" si="37"/>
        <v/>
      </c>
      <c r="AS10" s="13" t="str">
        <f t="shared" si="38"/>
        <v/>
      </c>
      <c r="AT10" s="13" t="str">
        <f t="shared" si="39"/>
        <v/>
      </c>
      <c r="AZ10">
        <v>4</v>
      </c>
      <c r="BA10" t="str">
        <f>IF(ISERROR(VLOOKUP($AZ10,申込一覧表!$AJ$5:$AO$107,3,0)),"",VLOOKUP($AZ10,申込一覧表!$AJ$5:$AO$107,3,0))</f>
        <v/>
      </c>
      <c r="BB10" t="str">
        <f>IF(ISERROR(VLOOKUP($AZ10,申込一覧表!$AJ$5:$AO$107,3,0)),"",VLOOKUP($AZ10,申込一覧表!$AJ$5:$AO$107,4,0))</f>
        <v/>
      </c>
      <c r="BC10" t="str">
        <f>IF(ISERROR(VLOOKUP($AZ10,申込一覧表!$AJ$5:$AO$107,3,0)),"",VLOOKUP($AZ10,申込一覧表!$AJ$5:$AR$107,9,0))</f>
        <v/>
      </c>
      <c r="BD10" t="str">
        <f>IF(ISERROR(VLOOKUP($AZ10,申込一覧表!$AJ$5:$AO$107,3,0)),"",VLOOKUP($AZ10,申込一覧表!$AJ$5:$AO$107,6,0))</f>
        <v/>
      </c>
      <c r="BE10" t="str">
        <f>IF(ISERROR(VLOOKUP($AZ10,申込一覧表!$AJ$5:$AY$107,3,0)),"",VLOOKUP($AZ10,申込一覧表!$AJ$5:$AY$107,13,0))</f>
        <v/>
      </c>
      <c r="BF10" t="str">
        <f>IF(ISERROR(VLOOKUP($AZ10,申込一覧表!$AJ$5:$AY$107,3,0)),"",VLOOKUP($AZ10,申込一覧表!$AJ$5:$AY$107,8,0))</f>
        <v/>
      </c>
      <c r="BG10">
        <f t="shared" si="42"/>
        <v>0</v>
      </c>
      <c r="BH10">
        <f t="shared" si="40"/>
        <v>0</v>
      </c>
      <c r="BI10">
        <f t="shared" si="40"/>
        <v>0</v>
      </c>
      <c r="BJ10">
        <f t="shared" si="40"/>
        <v>0</v>
      </c>
      <c r="BK10">
        <f t="shared" si="40"/>
        <v>0</v>
      </c>
      <c r="BL10">
        <f t="shared" si="40"/>
        <v>0</v>
      </c>
      <c r="BM10">
        <f t="shared" si="40"/>
        <v>0</v>
      </c>
      <c r="BN10">
        <f t="shared" si="40"/>
        <v>0</v>
      </c>
      <c r="BO10">
        <f t="shared" si="40"/>
        <v>0</v>
      </c>
      <c r="BP10">
        <f t="shared" si="40"/>
        <v>0</v>
      </c>
      <c r="BQ10">
        <f t="shared" si="40"/>
        <v>0</v>
      </c>
      <c r="BR10">
        <f t="shared" si="40"/>
        <v>0</v>
      </c>
    </row>
    <row r="11" spans="1:71" ht="14.25" customHeight="1" x14ac:dyDescent="0.15">
      <c r="A11" s="12" t="str">
        <f t="shared" si="41"/>
        <v/>
      </c>
      <c r="B11" s="12" t="str">
        <f t="shared" si="3"/>
        <v/>
      </c>
      <c r="C11" s="14" t="str">
        <f t="shared" si="4"/>
        <v/>
      </c>
      <c r="D11" s="35"/>
      <c r="E11" s="36"/>
      <c r="F11" s="35"/>
      <c r="G11" s="35"/>
      <c r="H11" s="35"/>
      <c r="I11" s="35"/>
      <c r="J11" s="21" t="str">
        <f t="shared" si="5"/>
        <v/>
      </c>
      <c r="K11" s="14" t="str">
        <f t="shared" si="6"/>
        <v/>
      </c>
      <c r="L11" s="14" t="str">
        <f t="shared" si="7"/>
        <v>999:99.99</v>
      </c>
      <c r="N11" s="13" t="str">
        <f t="shared" si="8"/>
        <v/>
      </c>
      <c r="O11" s="13" t="str">
        <f t="shared" si="1"/>
        <v/>
      </c>
      <c r="P11" s="13" t="str">
        <f t="shared" si="9"/>
        <v/>
      </c>
      <c r="Q11" s="13" t="str">
        <f t="shared" si="10"/>
        <v/>
      </c>
      <c r="R11" s="13">
        <f t="shared" si="11"/>
        <v>0</v>
      </c>
      <c r="S11" s="13">
        <f t="shared" si="12"/>
        <v>0</v>
      </c>
      <c r="T11" s="13">
        <f t="shared" si="13"/>
        <v>0</v>
      </c>
      <c r="U11" s="13">
        <f t="shared" si="14"/>
        <v>0</v>
      </c>
      <c r="V11" s="13">
        <f t="shared" si="15"/>
        <v>0</v>
      </c>
      <c r="W11" s="13">
        <f t="shared" si="16"/>
        <v>0</v>
      </c>
      <c r="X11" s="13">
        <f t="shared" si="17"/>
        <v>0</v>
      </c>
      <c r="Y11" s="13">
        <f t="shared" si="18"/>
        <v>0</v>
      </c>
      <c r="Z11" s="13">
        <f t="shared" si="19"/>
        <v>0</v>
      </c>
      <c r="AA11" s="13">
        <f t="shared" si="20"/>
        <v>0</v>
      </c>
      <c r="AB11" s="13">
        <f t="shared" si="21"/>
        <v>0</v>
      </c>
      <c r="AC11" s="13">
        <f t="shared" si="22"/>
        <v>0</v>
      </c>
      <c r="AD11" s="13">
        <f t="shared" si="23"/>
        <v>0</v>
      </c>
      <c r="AE11" s="13">
        <f t="shared" si="24"/>
        <v>0</v>
      </c>
      <c r="AF11" s="39" t="str">
        <f t="shared" si="25"/>
        <v/>
      </c>
      <c r="AG11" s="39" t="str">
        <f t="shared" si="26"/>
        <v/>
      </c>
      <c r="AH11" s="39" t="str">
        <f t="shared" si="27"/>
        <v/>
      </c>
      <c r="AI11" s="39" t="str">
        <f t="shared" si="28"/>
        <v/>
      </c>
      <c r="AJ11" s="39">
        <f t="shared" si="29"/>
        <v>0</v>
      </c>
      <c r="AK11" s="39">
        <f t="shared" si="30"/>
        <v>0</v>
      </c>
      <c r="AL11" s="39">
        <f t="shared" si="31"/>
        <v>0</v>
      </c>
      <c r="AM11" s="39">
        <f t="shared" si="32"/>
        <v>0</v>
      </c>
      <c r="AN11" s="39">
        <f t="shared" si="33"/>
        <v>0</v>
      </c>
      <c r="AO11" s="39" t="str">
        <f t="shared" si="34"/>
        <v/>
      </c>
      <c r="AP11" s="13">
        <f t="shared" si="35"/>
        <v>0</v>
      </c>
      <c r="AQ11" s="13" t="str">
        <f t="shared" si="36"/>
        <v/>
      </c>
      <c r="AR11" s="13" t="str">
        <f t="shared" si="37"/>
        <v/>
      </c>
      <c r="AS11" s="13" t="str">
        <f t="shared" si="38"/>
        <v/>
      </c>
      <c r="AT11" s="13" t="str">
        <f t="shared" si="39"/>
        <v/>
      </c>
      <c r="AZ11">
        <v>5</v>
      </c>
      <c r="BA11" t="str">
        <f>IF(ISERROR(VLOOKUP($AZ11,申込一覧表!$AJ$5:$AO$107,3,0)),"",VLOOKUP($AZ11,申込一覧表!$AJ$5:$AO$107,3,0))</f>
        <v/>
      </c>
      <c r="BB11" t="str">
        <f>IF(ISERROR(VLOOKUP($AZ11,申込一覧表!$AJ$5:$AO$107,3,0)),"",VLOOKUP($AZ11,申込一覧表!$AJ$5:$AO$107,4,0))</f>
        <v/>
      </c>
      <c r="BC11" t="str">
        <f>IF(ISERROR(VLOOKUP($AZ11,申込一覧表!$AJ$5:$AO$107,3,0)),"",VLOOKUP($AZ11,申込一覧表!$AJ$5:$AR$107,9,0))</f>
        <v/>
      </c>
      <c r="BD11" t="str">
        <f>IF(ISERROR(VLOOKUP($AZ11,申込一覧表!$AJ$5:$AO$107,3,0)),"",VLOOKUP($AZ11,申込一覧表!$AJ$5:$AO$107,6,0))</f>
        <v/>
      </c>
      <c r="BE11" t="str">
        <f>IF(ISERROR(VLOOKUP($AZ11,申込一覧表!$AJ$5:$AY$107,3,0)),"",VLOOKUP($AZ11,申込一覧表!$AJ$5:$AY$107,13,0))</f>
        <v/>
      </c>
      <c r="BF11" t="str">
        <f>IF(ISERROR(VLOOKUP($AZ11,申込一覧表!$AJ$5:$AY$107,3,0)),"",VLOOKUP($AZ11,申込一覧表!$AJ$5:$AY$107,8,0))</f>
        <v/>
      </c>
      <c r="BG11">
        <f t="shared" si="42"/>
        <v>0</v>
      </c>
      <c r="BH11">
        <f t="shared" si="40"/>
        <v>0</v>
      </c>
      <c r="BI11">
        <f t="shared" si="40"/>
        <v>0</v>
      </c>
      <c r="BJ11">
        <f t="shared" si="40"/>
        <v>0</v>
      </c>
      <c r="BK11">
        <f t="shared" si="40"/>
        <v>0</v>
      </c>
      <c r="BL11">
        <f t="shared" si="40"/>
        <v>0</v>
      </c>
      <c r="BM11">
        <f t="shared" si="40"/>
        <v>0</v>
      </c>
      <c r="BN11">
        <f t="shared" si="40"/>
        <v>0</v>
      </c>
      <c r="BO11">
        <f t="shared" si="40"/>
        <v>0</v>
      </c>
      <c r="BP11">
        <f t="shared" si="40"/>
        <v>0</v>
      </c>
      <c r="BQ11">
        <f t="shared" si="40"/>
        <v>0</v>
      </c>
      <c r="BR11">
        <f t="shared" si="40"/>
        <v>0</v>
      </c>
    </row>
    <row r="12" spans="1:71" ht="14.25" customHeight="1" x14ac:dyDescent="0.15">
      <c r="A12" s="12" t="str">
        <f t="shared" si="41"/>
        <v/>
      </c>
      <c r="B12" s="12" t="str">
        <f t="shared" si="3"/>
        <v/>
      </c>
      <c r="C12" s="14" t="str">
        <f t="shared" si="4"/>
        <v/>
      </c>
      <c r="D12" s="35"/>
      <c r="E12" s="36"/>
      <c r="F12" s="35"/>
      <c r="G12" s="35"/>
      <c r="H12" s="35"/>
      <c r="I12" s="35"/>
      <c r="J12" s="21" t="str">
        <f t="shared" si="5"/>
        <v/>
      </c>
      <c r="K12" s="14" t="str">
        <f t="shared" si="6"/>
        <v/>
      </c>
      <c r="L12" s="14" t="str">
        <f t="shared" si="7"/>
        <v>999:99.99</v>
      </c>
      <c r="N12" s="13" t="str">
        <f t="shared" si="8"/>
        <v/>
      </c>
      <c r="O12" s="13" t="str">
        <f t="shared" si="1"/>
        <v/>
      </c>
      <c r="P12" s="13" t="str">
        <f t="shared" si="9"/>
        <v/>
      </c>
      <c r="Q12" s="13" t="str">
        <f t="shared" si="10"/>
        <v/>
      </c>
      <c r="R12" s="13">
        <f t="shared" si="11"/>
        <v>0</v>
      </c>
      <c r="S12" s="13">
        <f t="shared" si="12"/>
        <v>0</v>
      </c>
      <c r="T12" s="13">
        <f t="shared" si="13"/>
        <v>0</v>
      </c>
      <c r="U12" s="13">
        <f t="shared" si="14"/>
        <v>0</v>
      </c>
      <c r="V12" s="13">
        <f t="shared" si="15"/>
        <v>0</v>
      </c>
      <c r="W12" s="13">
        <f t="shared" si="16"/>
        <v>0</v>
      </c>
      <c r="X12" s="13">
        <f t="shared" si="17"/>
        <v>0</v>
      </c>
      <c r="Y12" s="13">
        <f t="shared" si="18"/>
        <v>0</v>
      </c>
      <c r="Z12" s="13">
        <f t="shared" si="19"/>
        <v>0</v>
      </c>
      <c r="AA12" s="13">
        <f t="shared" si="20"/>
        <v>0</v>
      </c>
      <c r="AB12" s="13">
        <f t="shared" si="21"/>
        <v>0</v>
      </c>
      <c r="AC12" s="13">
        <f t="shared" si="22"/>
        <v>0</v>
      </c>
      <c r="AD12" s="13">
        <f t="shared" si="23"/>
        <v>0</v>
      </c>
      <c r="AE12" s="13">
        <f t="shared" si="24"/>
        <v>0</v>
      </c>
      <c r="AF12" s="39" t="str">
        <f t="shared" si="25"/>
        <v/>
      </c>
      <c r="AG12" s="39" t="str">
        <f t="shared" si="26"/>
        <v/>
      </c>
      <c r="AH12" s="39" t="str">
        <f t="shared" si="27"/>
        <v/>
      </c>
      <c r="AI12" s="39" t="str">
        <f t="shared" si="28"/>
        <v/>
      </c>
      <c r="AJ12" s="39">
        <f t="shared" si="29"/>
        <v>0</v>
      </c>
      <c r="AK12" s="39">
        <f t="shared" si="30"/>
        <v>0</v>
      </c>
      <c r="AL12" s="39">
        <f t="shared" si="31"/>
        <v>0</v>
      </c>
      <c r="AM12" s="39">
        <f t="shared" si="32"/>
        <v>0</v>
      </c>
      <c r="AN12" s="39">
        <f t="shared" si="33"/>
        <v>0</v>
      </c>
      <c r="AO12" s="39" t="str">
        <f t="shared" si="34"/>
        <v/>
      </c>
      <c r="AP12" s="13">
        <f t="shared" si="35"/>
        <v>0</v>
      </c>
      <c r="AQ12" s="13" t="str">
        <f t="shared" si="36"/>
        <v/>
      </c>
      <c r="AR12" s="13" t="str">
        <f t="shared" si="37"/>
        <v/>
      </c>
      <c r="AS12" s="13" t="str">
        <f t="shared" si="38"/>
        <v/>
      </c>
      <c r="AT12" s="13" t="str">
        <f t="shared" si="39"/>
        <v/>
      </c>
      <c r="AZ12">
        <v>6</v>
      </c>
      <c r="BA12" t="str">
        <f>IF(ISERROR(VLOOKUP($AZ12,申込一覧表!$AJ$5:$AO$107,3,0)),"",VLOOKUP($AZ12,申込一覧表!$AJ$5:$AO$107,3,0))</f>
        <v/>
      </c>
      <c r="BB12" t="str">
        <f>IF(ISERROR(VLOOKUP($AZ12,申込一覧表!$AJ$5:$AO$107,3,0)),"",VLOOKUP($AZ12,申込一覧表!$AJ$5:$AO$107,4,0))</f>
        <v/>
      </c>
      <c r="BC12" t="str">
        <f>IF(ISERROR(VLOOKUP($AZ12,申込一覧表!$AJ$5:$AO$107,3,0)),"",VLOOKUP($AZ12,申込一覧表!$AJ$5:$AR$107,9,0))</f>
        <v/>
      </c>
      <c r="BD12" t="str">
        <f>IF(ISERROR(VLOOKUP($AZ12,申込一覧表!$AJ$5:$AO$107,3,0)),"",VLOOKUP($AZ12,申込一覧表!$AJ$5:$AO$107,6,0))</f>
        <v/>
      </c>
      <c r="BE12" t="str">
        <f>IF(ISERROR(VLOOKUP($AZ12,申込一覧表!$AJ$5:$AY$107,3,0)),"",VLOOKUP($AZ12,申込一覧表!$AJ$5:$AY$107,13,0))</f>
        <v/>
      </c>
      <c r="BF12" t="str">
        <f>IF(ISERROR(VLOOKUP($AZ12,申込一覧表!$AJ$5:$AY$107,3,0)),"",VLOOKUP($AZ12,申込一覧表!$AJ$5:$AY$107,8,0))</f>
        <v/>
      </c>
      <c r="BG12">
        <f t="shared" si="42"/>
        <v>0</v>
      </c>
      <c r="BH12">
        <f t="shared" si="40"/>
        <v>0</v>
      </c>
      <c r="BI12">
        <f t="shared" si="40"/>
        <v>0</v>
      </c>
      <c r="BJ12">
        <f t="shared" si="40"/>
        <v>0</v>
      </c>
      <c r="BK12">
        <f t="shared" si="40"/>
        <v>0</v>
      </c>
      <c r="BL12">
        <f t="shared" si="40"/>
        <v>0</v>
      </c>
      <c r="BM12">
        <f t="shared" si="40"/>
        <v>0</v>
      </c>
      <c r="BN12">
        <f t="shared" si="40"/>
        <v>0</v>
      </c>
      <c r="BO12">
        <f t="shared" si="40"/>
        <v>0</v>
      </c>
      <c r="BP12">
        <f t="shared" si="40"/>
        <v>0</v>
      </c>
      <c r="BQ12">
        <f t="shared" si="40"/>
        <v>0</v>
      </c>
      <c r="BR12">
        <f t="shared" si="40"/>
        <v>0</v>
      </c>
    </row>
    <row r="13" spans="1:71" s="10" customFormat="1" ht="14.25" customHeight="1" x14ac:dyDescent="0.15">
      <c r="A13" s="12" t="str">
        <f t="shared" si="41"/>
        <v/>
      </c>
      <c r="B13" s="12" t="str">
        <f t="shared" si="3"/>
        <v/>
      </c>
      <c r="C13" s="14" t="str">
        <f t="shared" si="4"/>
        <v/>
      </c>
      <c r="D13" s="35"/>
      <c r="E13" s="36"/>
      <c r="F13" s="35"/>
      <c r="G13" s="35"/>
      <c r="H13" s="35"/>
      <c r="I13" s="35"/>
      <c r="J13" s="21" t="str">
        <f t="shared" si="5"/>
        <v/>
      </c>
      <c r="K13" s="14" t="str">
        <f t="shared" si="6"/>
        <v/>
      </c>
      <c r="L13" s="14" t="str">
        <f t="shared" si="7"/>
        <v>999:99.99</v>
      </c>
      <c r="N13" s="13" t="str">
        <f t="shared" si="8"/>
        <v/>
      </c>
      <c r="O13" s="13" t="str">
        <f t="shared" si="1"/>
        <v/>
      </c>
      <c r="P13" s="13" t="str">
        <f t="shared" si="9"/>
        <v/>
      </c>
      <c r="Q13" s="13" t="str">
        <f t="shared" si="10"/>
        <v/>
      </c>
      <c r="R13" s="13">
        <f t="shared" si="11"/>
        <v>0</v>
      </c>
      <c r="S13" s="13">
        <f t="shared" si="12"/>
        <v>0</v>
      </c>
      <c r="T13" s="13">
        <f t="shared" si="13"/>
        <v>0</v>
      </c>
      <c r="U13" s="13">
        <f t="shared" si="14"/>
        <v>0</v>
      </c>
      <c r="V13" s="13">
        <f t="shared" si="15"/>
        <v>0</v>
      </c>
      <c r="W13" s="13">
        <f t="shared" si="16"/>
        <v>0</v>
      </c>
      <c r="X13" s="13">
        <f t="shared" si="17"/>
        <v>0</v>
      </c>
      <c r="Y13" s="13">
        <f t="shared" si="18"/>
        <v>0</v>
      </c>
      <c r="Z13" s="13">
        <f t="shared" si="19"/>
        <v>0</v>
      </c>
      <c r="AA13" s="13">
        <f t="shared" si="20"/>
        <v>0</v>
      </c>
      <c r="AB13" s="13">
        <f t="shared" si="21"/>
        <v>0</v>
      </c>
      <c r="AC13" s="13">
        <f t="shared" si="22"/>
        <v>0</v>
      </c>
      <c r="AD13" s="13">
        <f t="shared" si="23"/>
        <v>0</v>
      </c>
      <c r="AE13" s="13">
        <f t="shared" si="24"/>
        <v>0</v>
      </c>
      <c r="AF13" s="39" t="str">
        <f t="shared" si="25"/>
        <v/>
      </c>
      <c r="AG13" s="39" t="str">
        <f t="shared" si="26"/>
        <v/>
      </c>
      <c r="AH13" s="39" t="str">
        <f t="shared" si="27"/>
        <v/>
      </c>
      <c r="AI13" s="39" t="str">
        <f t="shared" si="28"/>
        <v/>
      </c>
      <c r="AJ13" s="39">
        <f t="shared" si="29"/>
        <v>0</v>
      </c>
      <c r="AK13" s="39">
        <f t="shared" si="30"/>
        <v>0</v>
      </c>
      <c r="AL13" s="39">
        <f t="shared" si="31"/>
        <v>0</v>
      </c>
      <c r="AM13" s="39">
        <f t="shared" si="32"/>
        <v>0</v>
      </c>
      <c r="AN13" s="39">
        <f t="shared" si="33"/>
        <v>0</v>
      </c>
      <c r="AO13" s="39" t="str">
        <f t="shared" si="34"/>
        <v/>
      </c>
      <c r="AP13" s="13">
        <f t="shared" si="35"/>
        <v>0</v>
      </c>
      <c r="AQ13" s="13" t="str">
        <f t="shared" si="36"/>
        <v/>
      </c>
      <c r="AR13" s="13" t="str">
        <f t="shared" si="37"/>
        <v/>
      </c>
      <c r="AS13" s="13" t="str">
        <f t="shared" si="38"/>
        <v/>
      </c>
      <c r="AT13" s="13" t="str">
        <f t="shared" si="39"/>
        <v/>
      </c>
      <c r="AU13"/>
      <c r="AV13"/>
      <c r="AW13" s="10" t="s">
        <v>113</v>
      </c>
      <c r="AX13" s="10" t="s">
        <v>121</v>
      </c>
      <c r="AY13" s="10" t="s">
        <v>131</v>
      </c>
      <c r="AZ13">
        <v>7</v>
      </c>
      <c r="BA13" t="str">
        <f>IF(ISERROR(VLOOKUP($AZ13,申込一覧表!$AJ$5:$AO$107,3,0)),"",VLOOKUP($AZ13,申込一覧表!$AJ$5:$AO$107,3,0))</f>
        <v/>
      </c>
      <c r="BB13" t="str">
        <f>IF(ISERROR(VLOOKUP($AZ13,申込一覧表!$AJ$5:$AO$107,3,0)),"",VLOOKUP($AZ13,申込一覧表!$AJ$5:$AO$107,4,0))</f>
        <v/>
      </c>
      <c r="BC13" t="str">
        <f>IF(ISERROR(VLOOKUP($AZ13,申込一覧表!$AJ$5:$AO$107,3,0)),"",VLOOKUP($AZ13,申込一覧表!$AJ$5:$AR$107,9,0))</f>
        <v/>
      </c>
      <c r="BD13" t="str">
        <f>IF(ISERROR(VLOOKUP($AZ13,申込一覧表!$AJ$5:$AO$107,3,0)),"",VLOOKUP($AZ13,申込一覧表!$AJ$5:$AO$107,6,0))</f>
        <v/>
      </c>
      <c r="BE13" t="str">
        <f>IF(ISERROR(VLOOKUP($AZ13,申込一覧表!$AJ$5:$AY$107,3,0)),"",VLOOKUP($AZ13,申込一覧表!$AJ$5:$AY$107,13,0))</f>
        <v/>
      </c>
      <c r="BF13" t="str">
        <f>IF(ISERROR(VLOOKUP($AZ13,申込一覧表!$AJ$5:$AY$107,3,0)),"",VLOOKUP($AZ13,申込一覧表!$AJ$5:$AY$107,8,0))</f>
        <v/>
      </c>
      <c r="BG13">
        <f t="shared" si="42"/>
        <v>0</v>
      </c>
      <c r="BH13">
        <f t="shared" si="40"/>
        <v>0</v>
      </c>
      <c r="BI13">
        <f t="shared" si="40"/>
        <v>0</v>
      </c>
      <c r="BJ13">
        <f t="shared" si="40"/>
        <v>0</v>
      </c>
      <c r="BK13">
        <f t="shared" si="40"/>
        <v>0</v>
      </c>
      <c r="BL13">
        <f t="shared" si="40"/>
        <v>0</v>
      </c>
      <c r="BM13">
        <f t="shared" si="40"/>
        <v>0</v>
      </c>
      <c r="BN13">
        <f t="shared" si="40"/>
        <v>0</v>
      </c>
      <c r="BO13">
        <f t="shared" si="40"/>
        <v>0</v>
      </c>
      <c r="BP13">
        <f t="shared" si="40"/>
        <v>0</v>
      </c>
      <c r="BQ13">
        <f t="shared" si="40"/>
        <v>0</v>
      </c>
      <c r="BR13">
        <f t="shared" si="40"/>
        <v>0</v>
      </c>
      <c r="BS13"/>
    </row>
    <row r="14" spans="1:71" ht="14.25" customHeight="1" x14ac:dyDescent="0.15">
      <c r="A14" s="12" t="str">
        <f t="shared" si="41"/>
        <v/>
      </c>
      <c r="B14" s="12" t="str">
        <f t="shared" si="3"/>
        <v/>
      </c>
      <c r="C14" s="14" t="str">
        <f t="shared" si="4"/>
        <v/>
      </c>
      <c r="D14" s="35"/>
      <c r="E14" s="36"/>
      <c r="F14" s="35"/>
      <c r="G14" s="35"/>
      <c r="H14" s="35"/>
      <c r="I14" s="35"/>
      <c r="J14" s="21" t="str">
        <f t="shared" si="5"/>
        <v/>
      </c>
      <c r="K14" s="14" t="str">
        <f t="shared" si="6"/>
        <v/>
      </c>
      <c r="L14" s="14" t="str">
        <f t="shared" si="7"/>
        <v>999:99.99</v>
      </c>
      <c r="N14" s="13" t="str">
        <f t="shared" si="8"/>
        <v/>
      </c>
      <c r="O14" s="13" t="str">
        <f t="shared" si="1"/>
        <v/>
      </c>
      <c r="P14" s="13" t="str">
        <f t="shared" si="9"/>
        <v/>
      </c>
      <c r="Q14" s="13" t="str">
        <f t="shared" si="10"/>
        <v/>
      </c>
      <c r="R14" s="13">
        <f t="shared" si="11"/>
        <v>0</v>
      </c>
      <c r="S14" s="13">
        <f t="shared" si="12"/>
        <v>0</v>
      </c>
      <c r="T14" s="13">
        <f t="shared" si="13"/>
        <v>0</v>
      </c>
      <c r="U14" s="13">
        <f t="shared" si="14"/>
        <v>0</v>
      </c>
      <c r="V14" s="13">
        <f t="shared" si="15"/>
        <v>0</v>
      </c>
      <c r="W14" s="13">
        <f t="shared" si="16"/>
        <v>0</v>
      </c>
      <c r="X14" s="13">
        <f t="shared" si="17"/>
        <v>0</v>
      </c>
      <c r="Y14" s="13">
        <f t="shared" si="18"/>
        <v>0</v>
      </c>
      <c r="Z14" s="13">
        <f t="shared" si="19"/>
        <v>0</v>
      </c>
      <c r="AA14" s="13">
        <f t="shared" si="20"/>
        <v>0</v>
      </c>
      <c r="AB14" s="13">
        <f t="shared" si="21"/>
        <v>0</v>
      </c>
      <c r="AC14" s="13">
        <f t="shared" si="22"/>
        <v>0</v>
      </c>
      <c r="AD14" s="13">
        <f t="shared" si="23"/>
        <v>0</v>
      </c>
      <c r="AE14" s="13">
        <f t="shared" si="24"/>
        <v>0</v>
      </c>
      <c r="AF14" s="39" t="str">
        <f t="shared" si="25"/>
        <v/>
      </c>
      <c r="AG14" s="39" t="str">
        <f t="shared" si="26"/>
        <v/>
      </c>
      <c r="AH14" s="39" t="str">
        <f t="shared" si="27"/>
        <v/>
      </c>
      <c r="AI14" s="39" t="str">
        <f t="shared" si="28"/>
        <v/>
      </c>
      <c r="AJ14" s="39">
        <f t="shared" si="29"/>
        <v>0</v>
      </c>
      <c r="AK14" s="39">
        <f t="shared" si="30"/>
        <v>0</v>
      </c>
      <c r="AL14" s="39">
        <f t="shared" si="31"/>
        <v>0</v>
      </c>
      <c r="AM14" s="39">
        <f t="shared" si="32"/>
        <v>0</v>
      </c>
      <c r="AN14" s="39">
        <f t="shared" si="33"/>
        <v>0</v>
      </c>
      <c r="AO14" s="39" t="str">
        <f t="shared" si="34"/>
        <v/>
      </c>
      <c r="AP14" s="13">
        <f t="shared" si="35"/>
        <v>0</v>
      </c>
      <c r="AQ14" s="13" t="str">
        <f t="shared" si="36"/>
        <v/>
      </c>
      <c r="AR14" s="13" t="str">
        <f t="shared" si="37"/>
        <v/>
      </c>
      <c r="AS14" s="13" t="str">
        <f t="shared" si="38"/>
        <v/>
      </c>
      <c r="AT14" s="13" t="str">
        <f t="shared" si="39"/>
        <v/>
      </c>
      <c r="AZ14">
        <v>8</v>
      </c>
      <c r="BA14" t="str">
        <f>IF(ISERROR(VLOOKUP($AZ14,申込一覧表!$AJ$5:$AO$107,3,0)),"",VLOOKUP($AZ14,申込一覧表!$AJ$5:$AO$107,3,0))</f>
        <v/>
      </c>
      <c r="BB14" t="str">
        <f>IF(ISERROR(VLOOKUP($AZ14,申込一覧表!$AJ$5:$AO$107,3,0)),"",VLOOKUP($AZ14,申込一覧表!$AJ$5:$AO$107,4,0))</f>
        <v/>
      </c>
      <c r="BC14" t="str">
        <f>IF(ISERROR(VLOOKUP($AZ14,申込一覧表!$AJ$5:$AO$107,3,0)),"",VLOOKUP($AZ14,申込一覧表!$AJ$5:$AR$107,9,0))</f>
        <v/>
      </c>
      <c r="BD14" t="str">
        <f>IF(ISERROR(VLOOKUP($AZ14,申込一覧表!$AJ$5:$AO$107,3,0)),"",VLOOKUP($AZ14,申込一覧表!$AJ$5:$AO$107,6,0))</f>
        <v/>
      </c>
      <c r="BE14" t="str">
        <f>IF(ISERROR(VLOOKUP($AZ14,申込一覧表!$AJ$5:$AY$107,3,0)),"",VLOOKUP($AZ14,申込一覧表!$AJ$5:$AY$107,13,0))</f>
        <v/>
      </c>
      <c r="BF14" t="str">
        <f>IF(ISERROR(VLOOKUP($AZ14,申込一覧表!$AJ$5:$AY$107,3,0)),"",VLOOKUP($AZ14,申込一覧表!$AJ$5:$AY$107,8,0))</f>
        <v/>
      </c>
      <c r="BG14">
        <f t="shared" si="42"/>
        <v>0</v>
      </c>
      <c r="BH14">
        <f t="shared" si="40"/>
        <v>0</v>
      </c>
      <c r="BI14">
        <f t="shared" si="40"/>
        <v>0</v>
      </c>
      <c r="BJ14">
        <f t="shared" si="40"/>
        <v>0</v>
      </c>
      <c r="BK14">
        <f t="shared" si="40"/>
        <v>0</v>
      </c>
      <c r="BL14">
        <f t="shared" si="40"/>
        <v>0</v>
      </c>
      <c r="BM14">
        <f t="shared" si="40"/>
        <v>0</v>
      </c>
      <c r="BN14">
        <f t="shared" si="40"/>
        <v>0</v>
      </c>
      <c r="BO14">
        <f t="shared" si="40"/>
        <v>0</v>
      </c>
      <c r="BP14">
        <f t="shared" si="40"/>
        <v>0</v>
      </c>
      <c r="BQ14">
        <f t="shared" si="40"/>
        <v>0</v>
      </c>
      <c r="BR14">
        <f t="shared" si="40"/>
        <v>0</v>
      </c>
    </row>
    <row r="15" spans="1:71" ht="14.25" customHeight="1" x14ac:dyDescent="0.15">
      <c r="A15" s="12" t="str">
        <f t="shared" si="41"/>
        <v/>
      </c>
      <c r="B15" s="12" t="str">
        <f t="shared" si="3"/>
        <v/>
      </c>
      <c r="C15" s="14" t="str">
        <f t="shared" si="4"/>
        <v/>
      </c>
      <c r="D15" s="35"/>
      <c r="E15" s="36"/>
      <c r="F15" s="35"/>
      <c r="G15" s="35"/>
      <c r="H15" s="35"/>
      <c r="I15" s="35"/>
      <c r="J15" s="21" t="str">
        <f t="shared" si="5"/>
        <v/>
      </c>
      <c r="K15" s="14" t="str">
        <f t="shared" si="6"/>
        <v/>
      </c>
      <c r="L15" s="14" t="str">
        <f t="shared" si="7"/>
        <v>999:99.99</v>
      </c>
      <c r="N15" s="13" t="str">
        <f t="shared" si="8"/>
        <v/>
      </c>
      <c r="O15" s="13" t="str">
        <f t="shared" si="1"/>
        <v/>
      </c>
      <c r="P15" s="13" t="str">
        <f t="shared" si="9"/>
        <v/>
      </c>
      <c r="Q15" s="13" t="str">
        <f t="shared" si="10"/>
        <v/>
      </c>
      <c r="R15" s="13">
        <f t="shared" si="11"/>
        <v>0</v>
      </c>
      <c r="S15" s="13">
        <f t="shared" si="12"/>
        <v>0</v>
      </c>
      <c r="T15" s="13">
        <f t="shared" si="13"/>
        <v>0</v>
      </c>
      <c r="U15" s="13">
        <f t="shared" si="14"/>
        <v>0</v>
      </c>
      <c r="V15" s="13">
        <f t="shared" si="15"/>
        <v>0</v>
      </c>
      <c r="W15" s="13">
        <f t="shared" si="16"/>
        <v>0</v>
      </c>
      <c r="X15" s="13">
        <f t="shared" si="17"/>
        <v>0</v>
      </c>
      <c r="Y15" s="13">
        <f t="shared" si="18"/>
        <v>0</v>
      </c>
      <c r="Z15" s="13">
        <f t="shared" si="19"/>
        <v>0</v>
      </c>
      <c r="AA15" s="13">
        <f t="shared" si="20"/>
        <v>0</v>
      </c>
      <c r="AB15" s="13">
        <f t="shared" si="21"/>
        <v>0</v>
      </c>
      <c r="AC15" s="13">
        <f t="shared" si="22"/>
        <v>0</v>
      </c>
      <c r="AD15" s="13">
        <f t="shared" si="23"/>
        <v>0</v>
      </c>
      <c r="AE15" s="13">
        <f t="shared" si="24"/>
        <v>0</v>
      </c>
      <c r="AF15" s="39" t="str">
        <f t="shared" si="25"/>
        <v/>
      </c>
      <c r="AG15" s="39" t="str">
        <f t="shared" si="26"/>
        <v/>
      </c>
      <c r="AH15" s="39" t="str">
        <f t="shared" si="27"/>
        <v/>
      </c>
      <c r="AI15" s="39" t="str">
        <f t="shared" si="28"/>
        <v/>
      </c>
      <c r="AJ15" s="39">
        <f t="shared" si="29"/>
        <v>0</v>
      </c>
      <c r="AK15" s="39">
        <f t="shared" si="30"/>
        <v>0</v>
      </c>
      <c r="AL15" s="39">
        <f t="shared" si="31"/>
        <v>0</v>
      </c>
      <c r="AM15" s="39">
        <f t="shared" si="32"/>
        <v>0</v>
      </c>
      <c r="AN15" s="39">
        <f t="shared" si="33"/>
        <v>0</v>
      </c>
      <c r="AO15" s="39" t="str">
        <f t="shared" si="34"/>
        <v/>
      </c>
      <c r="AP15" s="13">
        <f t="shared" si="35"/>
        <v>0</v>
      </c>
      <c r="AQ15" s="13" t="str">
        <f t="shared" si="36"/>
        <v/>
      </c>
      <c r="AR15" s="13" t="str">
        <f t="shared" si="37"/>
        <v/>
      </c>
      <c r="AS15" s="13" t="str">
        <f t="shared" si="38"/>
        <v/>
      </c>
      <c r="AT15" s="13" t="str">
        <f t="shared" si="39"/>
        <v/>
      </c>
      <c r="AV15" t="s">
        <v>178</v>
      </c>
      <c r="AW15">
        <v>1</v>
      </c>
      <c r="AX15">
        <v>1</v>
      </c>
      <c r="AY15">
        <f t="shared" ref="AY15:AY19" si="43">COUNTIF($N$6:$N$65,AW15)</f>
        <v>0</v>
      </c>
      <c r="AZ15">
        <v>9</v>
      </c>
      <c r="BA15" t="str">
        <f>IF(ISERROR(VLOOKUP($AZ15,申込一覧表!$AJ$5:$AO$107,3,0)),"",VLOOKUP($AZ15,申込一覧表!$AJ$5:$AO$107,3,0))</f>
        <v/>
      </c>
      <c r="BB15" t="str">
        <f>IF(ISERROR(VLOOKUP($AZ15,申込一覧表!$AJ$5:$AO$107,3,0)),"",VLOOKUP($AZ15,申込一覧表!$AJ$5:$AO$107,4,0))</f>
        <v/>
      </c>
      <c r="BC15" t="str">
        <f>IF(ISERROR(VLOOKUP($AZ15,申込一覧表!$AJ$5:$AO$107,3,0)),"",VLOOKUP($AZ15,申込一覧表!$AJ$5:$AR$107,9,0))</f>
        <v/>
      </c>
      <c r="BD15" t="str">
        <f>IF(ISERROR(VLOOKUP($AZ15,申込一覧表!$AJ$5:$AO$107,3,0)),"",VLOOKUP($AZ15,申込一覧表!$AJ$5:$AO$107,6,0))</f>
        <v/>
      </c>
      <c r="BE15" t="str">
        <f>IF(ISERROR(VLOOKUP($AZ15,申込一覧表!$AJ$5:$AY$107,3,0)),"",VLOOKUP($AZ15,申込一覧表!$AJ$5:$AY$107,13,0))</f>
        <v/>
      </c>
      <c r="BF15" t="str">
        <f>IF(ISERROR(VLOOKUP($AZ15,申込一覧表!$AJ$5:$AY$107,3,0)),"",VLOOKUP($AZ15,申込一覧表!$AJ$5:$AY$107,8,0))</f>
        <v/>
      </c>
      <c r="BG15">
        <f t="shared" si="42"/>
        <v>0</v>
      </c>
      <c r="BH15">
        <f t="shared" si="40"/>
        <v>0</v>
      </c>
      <c r="BI15">
        <f t="shared" si="40"/>
        <v>0</v>
      </c>
      <c r="BJ15">
        <f t="shared" si="40"/>
        <v>0</v>
      </c>
      <c r="BK15">
        <f t="shared" si="40"/>
        <v>0</v>
      </c>
      <c r="BL15">
        <f t="shared" si="40"/>
        <v>0</v>
      </c>
      <c r="BM15">
        <f t="shared" si="40"/>
        <v>0</v>
      </c>
      <c r="BN15">
        <f t="shared" si="40"/>
        <v>0</v>
      </c>
      <c r="BO15">
        <f t="shared" si="40"/>
        <v>0</v>
      </c>
      <c r="BP15">
        <f t="shared" si="40"/>
        <v>0</v>
      </c>
      <c r="BQ15">
        <f t="shared" si="40"/>
        <v>0</v>
      </c>
      <c r="BR15">
        <f t="shared" si="40"/>
        <v>0</v>
      </c>
    </row>
    <row r="16" spans="1:71" ht="14.25" customHeight="1" x14ac:dyDescent="0.15">
      <c r="A16" s="12" t="str">
        <f t="shared" si="41"/>
        <v/>
      </c>
      <c r="B16" s="12" t="str">
        <f t="shared" si="3"/>
        <v/>
      </c>
      <c r="C16" s="14" t="str">
        <f t="shared" si="4"/>
        <v/>
      </c>
      <c r="D16" s="35"/>
      <c r="E16" s="36"/>
      <c r="F16" s="35"/>
      <c r="G16" s="35"/>
      <c r="H16" s="35"/>
      <c r="I16" s="35"/>
      <c r="J16" s="21" t="str">
        <f t="shared" si="5"/>
        <v/>
      </c>
      <c r="K16" s="14" t="str">
        <f t="shared" si="6"/>
        <v/>
      </c>
      <c r="L16" s="14" t="str">
        <f t="shared" si="7"/>
        <v>999:99.99</v>
      </c>
      <c r="N16" s="13" t="str">
        <f t="shared" si="8"/>
        <v/>
      </c>
      <c r="O16" s="13" t="str">
        <f t="shared" si="1"/>
        <v/>
      </c>
      <c r="P16" s="13" t="str">
        <f t="shared" si="9"/>
        <v/>
      </c>
      <c r="Q16" s="13" t="str">
        <f t="shared" si="10"/>
        <v/>
      </c>
      <c r="R16" s="13">
        <f t="shared" si="11"/>
        <v>0</v>
      </c>
      <c r="S16" s="13">
        <f t="shared" si="12"/>
        <v>0</v>
      </c>
      <c r="T16" s="13">
        <f t="shared" si="13"/>
        <v>0</v>
      </c>
      <c r="U16" s="13">
        <f t="shared" si="14"/>
        <v>0</v>
      </c>
      <c r="V16" s="13">
        <f t="shared" si="15"/>
        <v>0</v>
      </c>
      <c r="W16" s="13">
        <f t="shared" si="16"/>
        <v>0</v>
      </c>
      <c r="X16" s="13">
        <f t="shared" si="17"/>
        <v>0</v>
      </c>
      <c r="Y16" s="13">
        <f t="shared" si="18"/>
        <v>0</v>
      </c>
      <c r="Z16" s="13">
        <f t="shared" si="19"/>
        <v>0</v>
      </c>
      <c r="AA16" s="13">
        <f t="shared" si="20"/>
        <v>0</v>
      </c>
      <c r="AB16" s="13">
        <f t="shared" si="21"/>
        <v>0</v>
      </c>
      <c r="AC16" s="13">
        <f t="shared" si="22"/>
        <v>0</v>
      </c>
      <c r="AD16" s="13">
        <f t="shared" si="23"/>
        <v>0</v>
      </c>
      <c r="AE16" s="13">
        <f t="shared" si="24"/>
        <v>0</v>
      </c>
      <c r="AF16" s="39" t="str">
        <f t="shared" si="25"/>
        <v/>
      </c>
      <c r="AG16" s="39" t="str">
        <f t="shared" si="26"/>
        <v/>
      </c>
      <c r="AH16" s="39" t="str">
        <f t="shared" si="27"/>
        <v/>
      </c>
      <c r="AI16" s="39" t="str">
        <f t="shared" si="28"/>
        <v/>
      </c>
      <c r="AJ16" s="39">
        <f t="shared" si="29"/>
        <v>0</v>
      </c>
      <c r="AK16" s="39">
        <f t="shared" si="30"/>
        <v>0</v>
      </c>
      <c r="AL16" s="39">
        <f t="shared" si="31"/>
        <v>0</v>
      </c>
      <c r="AM16" s="39">
        <f t="shared" si="32"/>
        <v>0</v>
      </c>
      <c r="AN16" s="39">
        <f t="shared" si="33"/>
        <v>0</v>
      </c>
      <c r="AO16" s="39" t="str">
        <f t="shared" si="34"/>
        <v/>
      </c>
      <c r="AP16" s="13">
        <f t="shared" si="35"/>
        <v>0</v>
      </c>
      <c r="AQ16" s="13" t="str">
        <f t="shared" si="36"/>
        <v/>
      </c>
      <c r="AR16" s="13" t="str">
        <f t="shared" si="37"/>
        <v/>
      </c>
      <c r="AS16" s="13" t="str">
        <f t="shared" si="38"/>
        <v/>
      </c>
      <c r="AT16" s="13" t="str">
        <f t="shared" si="39"/>
        <v/>
      </c>
      <c r="AV16" t="s">
        <v>177</v>
      </c>
      <c r="AW16">
        <v>2</v>
      </c>
      <c r="AX16">
        <v>2</v>
      </c>
      <c r="AY16">
        <f t="shared" si="43"/>
        <v>0</v>
      </c>
      <c r="AZ16">
        <v>10</v>
      </c>
      <c r="BA16" t="str">
        <f>IF(ISERROR(VLOOKUP($AZ16,申込一覧表!$AJ$5:$AO$107,3,0)),"",VLOOKUP($AZ16,申込一覧表!$AJ$5:$AO$107,3,0))</f>
        <v/>
      </c>
      <c r="BB16" t="str">
        <f>IF(ISERROR(VLOOKUP($AZ16,申込一覧表!$AJ$5:$AO$107,3,0)),"",VLOOKUP($AZ16,申込一覧表!$AJ$5:$AO$107,4,0))</f>
        <v/>
      </c>
      <c r="BC16" t="str">
        <f>IF(ISERROR(VLOOKUP($AZ16,申込一覧表!$AJ$5:$AO$107,3,0)),"",VLOOKUP($AZ16,申込一覧表!$AJ$5:$AR$107,9,0))</f>
        <v/>
      </c>
      <c r="BD16" t="str">
        <f>IF(ISERROR(VLOOKUP($AZ16,申込一覧表!$AJ$5:$AO$107,3,0)),"",VLOOKUP($AZ16,申込一覧表!$AJ$5:$AO$107,6,0))</f>
        <v/>
      </c>
      <c r="BE16" t="str">
        <f>IF(ISERROR(VLOOKUP($AZ16,申込一覧表!$AJ$5:$AY$107,3,0)),"",VLOOKUP($AZ16,申込一覧表!$AJ$5:$AY$107,13,0))</f>
        <v/>
      </c>
      <c r="BF16" t="str">
        <f>IF(ISERROR(VLOOKUP($AZ16,申込一覧表!$AJ$5:$AY$107,3,0)),"",VLOOKUP($AZ16,申込一覧表!$AJ$5:$AY$107,8,0))</f>
        <v/>
      </c>
      <c r="BG16">
        <f t="shared" si="42"/>
        <v>0</v>
      </c>
      <c r="BH16">
        <f t="shared" si="40"/>
        <v>0</v>
      </c>
      <c r="BI16">
        <f t="shared" si="40"/>
        <v>0</v>
      </c>
      <c r="BJ16">
        <f t="shared" si="40"/>
        <v>0</v>
      </c>
      <c r="BK16">
        <f t="shared" si="40"/>
        <v>0</v>
      </c>
      <c r="BL16">
        <f t="shared" si="40"/>
        <v>0</v>
      </c>
      <c r="BM16">
        <f t="shared" si="40"/>
        <v>0</v>
      </c>
      <c r="BN16">
        <f t="shared" si="40"/>
        <v>0</v>
      </c>
      <c r="BO16">
        <f t="shared" si="40"/>
        <v>0</v>
      </c>
      <c r="BP16">
        <f t="shared" si="40"/>
        <v>0</v>
      </c>
      <c r="BQ16">
        <f t="shared" si="40"/>
        <v>0</v>
      </c>
      <c r="BR16">
        <f t="shared" si="40"/>
        <v>0</v>
      </c>
    </row>
    <row r="17" spans="1:71" ht="14.25" customHeight="1" x14ac:dyDescent="0.15">
      <c r="A17" s="12" t="str">
        <f t="shared" si="41"/>
        <v/>
      </c>
      <c r="B17" s="12" t="str">
        <f t="shared" si="3"/>
        <v/>
      </c>
      <c r="C17" s="14" t="str">
        <f t="shared" si="4"/>
        <v/>
      </c>
      <c r="D17" s="35"/>
      <c r="E17" s="36"/>
      <c r="F17" s="35"/>
      <c r="G17" s="35"/>
      <c r="H17" s="35"/>
      <c r="I17" s="35"/>
      <c r="J17" s="21" t="str">
        <f t="shared" si="5"/>
        <v/>
      </c>
      <c r="K17" s="14" t="str">
        <f t="shared" si="6"/>
        <v/>
      </c>
      <c r="L17" s="14" t="str">
        <f t="shared" si="7"/>
        <v>999:99.99</v>
      </c>
      <c r="N17" s="13" t="str">
        <f t="shared" si="8"/>
        <v/>
      </c>
      <c r="O17" s="13" t="str">
        <f t="shared" si="1"/>
        <v/>
      </c>
      <c r="P17" s="13" t="str">
        <f t="shared" si="9"/>
        <v/>
      </c>
      <c r="Q17" s="13" t="str">
        <f t="shared" si="10"/>
        <v/>
      </c>
      <c r="R17" s="13">
        <f t="shared" si="11"/>
        <v>0</v>
      </c>
      <c r="S17" s="13">
        <f t="shared" si="12"/>
        <v>0</v>
      </c>
      <c r="T17" s="13">
        <f t="shared" si="13"/>
        <v>0</v>
      </c>
      <c r="U17" s="13">
        <f t="shared" si="14"/>
        <v>0</v>
      </c>
      <c r="V17" s="13">
        <f t="shared" si="15"/>
        <v>0</v>
      </c>
      <c r="W17" s="13">
        <f t="shared" si="16"/>
        <v>0</v>
      </c>
      <c r="X17" s="13">
        <f t="shared" si="17"/>
        <v>0</v>
      </c>
      <c r="Y17" s="13">
        <f t="shared" si="18"/>
        <v>0</v>
      </c>
      <c r="Z17" s="13">
        <f t="shared" si="19"/>
        <v>0</v>
      </c>
      <c r="AA17" s="13">
        <f t="shared" si="20"/>
        <v>0</v>
      </c>
      <c r="AB17" s="13">
        <f t="shared" si="21"/>
        <v>0</v>
      </c>
      <c r="AC17" s="13">
        <f t="shared" si="22"/>
        <v>0</v>
      </c>
      <c r="AD17" s="13">
        <f t="shared" si="23"/>
        <v>0</v>
      </c>
      <c r="AE17" s="13">
        <f t="shared" si="24"/>
        <v>0</v>
      </c>
      <c r="AF17" s="39" t="str">
        <f t="shared" si="25"/>
        <v/>
      </c>
      <c r="AG17" s="39" t="str">
        <f t="shared" si="26"/>
        <v/>
      </c>
      <c r="AH17" s="39" t="str">
        <f t="shared" si="27"/>
        <v/>
      </c>
      <c r="AI17" s="39" t="str">
        <f t="shared" si="28"/>
        <v/>
      </c>
      <c r="AJ17" s="39">
        <f t="shared" si="29"/>
        <v>0</v>
      </c>
      <c r="AK17" s="39">
        <f t="shared" si="30"/>
        <v>0</v>
      </c>
      <c r="AL17" s="39">
        <f t="shared" si="31"/>
        <v>0</v>
      </c>
      <c r="AM17" s="39">
        <f t="shared" si="32"/>
        <v>0</v>
      </c>
      <c r="AN17" s="39">
        <f t="shared" si="33"/>
        <v>0</v>
      </c>
      <c r="AO17" s="39" t="str">
        <f t="shared" si="34"/>
        <v/>
      </c>
      <c r="AP17" s="13">
        <f t="shared" si="35"/>
        <v>0</v>
      </c>
      <c r="AQ17" s="13" t="str">
        <f t="shared" si="36"/>
        <v/>
      </c>
      <c r="AR17" s="13" t="str">
        <f t="shared" si="37"/>
        <v/>
      </c>
      <c r="AS17" s="13" t="str">
        <f t="shared" si="38"/>
        <v/>
      </c>
      <c r="AT17" s="13" t="str">
        <f t="shared" si="39"/>
        <v/>
      </c>
      <c r="AV17" t="s">
        <v>179</v>
      </c>
      <c r="AW17">
        <v>3</v>
      </c>
      <c r="AX17">
        <v>13</v>
      </c>
      <c r="AY17">
        <f t="shared" si="43"/>
        <v>0</v>
      </c>
      <c r="AZ17">
        <v>11</v>
      </c>
      <c r="BA17" t="str">
        <f>IF(ISERROR(VLOOKUP($AZ17,申込一覧表!$AJ$5:$AO$107,3,0)),"",VLOOKUP($AZ17,申込一覧表!$AJ$5:$AO$107,3,0))</f>
        <v/>
      </c>
      <c r="BB17" t="str">
        <f>IF(ISERROR(VLOOKUP($AZ17,申込一覧表!$AJ$5:$AO$107,3,0)),"",VLOOKUP($AZ17,申込一覧表!$AJ$5:$AO$107,4,0))</f>
        <v/>
      </c>
      <c r="BC17" t="str">
        <f>IF(ISERROR(VLOOKUP($AZ17,申込一覧表!$AJ$5:$AO$107,3,0)),"",VLOOKUP($AZ17,申込一覧表!$AJ$5:$AR$107,9,0))</f>
        <v/>
      </c>
      <c r="BD17" t="str">
        <f>IF(ISERROR(VLOOKUP($AZ17,申込一覧表!$AJ$5:$AO$107,3,0)),"",VLOOKUP($AZ17,申込一覧表!$AJ$5:$AO$107,6,0))</f>
        <v/>
      </c>
      <c r="BE17" t="str">
        <f>IF(ISERROR(VLOOKUP($AZ17,申込一覧表!$AJ$5:$AY$107,3,0)),"",VLOOKUP($AZ17,申込一覧表!$AJ$5:$AY$107,13,0))</f>
        <v/>
      </c>
      <c r="BF17" t="str">
        <f>IF(ISERROR(VLOOKUP($AZ17,申込一覧表!$AJ$5:$AY$107,3,0)),"",VLOOKUP($AZ17,申込一覧表!$AJ$5:$AY$107,8,0))</f>
        <v/>
      </c>
      <c r="BG17">
        <f t="shared" si="42"/>
        <v>0</v>
      </c>
      <c r="BH17">
        <f t="shared" si="40"/>
        <v>0</v>
      </c>
      <c r="BI17">
        <f t="shared" si="40"/>
        <v>0</v>
      </c>
      <c r="BJ17">
        <f t="shared" si="40"/>
        <v>0</v>
      </c>
      <c r="BK17">
        <f t="shared" si="40"/>
        <v>0</v>
      </c>
      <c r="BL17">
        <f t="shared" si="40"/>
        <v>0</v>
      </c>
      <c r="BM17">
        <f t="shared" si="40"/>
        <v>0</v>
      </c>
      <c r="BN17">
        <f t="shared" si="40"/>
        <v>0</v>
      </c>
      <c r="BO17">
        <f t="shared" si="40"/>
        <v>0</v>
      </c>
      <c r="BP17">
        <f t="shared" si="40"/>
        <v>0</v>
      </c>
      <c r="BQ17">
        <f t="shared" si="40"/>
        <v>0</v>
      </c>
      <c r="BR17">
        <f t="shared" si="40"/>
        <v>0</v>
      </c>
    </row>
    <row r="18" spans="1:71" ht="14.25" customHeight="1" x14ac:dyDescent="0.15">
      <c r="A18" s="12" t="str">
        <f t="shared" si="41"/>
        <v/>
      </c>
      <c r="B18" s="12" t="str">
        <f t="shared" si="3"/>
        <v/>
      </c>
      <c r="C18" s="14" t="str">
        <f t="shared" si="4"/>
        <v/>
      </c>
      <c r="D18" s="35"/>
      <c r="E18" s="36"/>
      <c r="F18" s="35"/>
      <c r="G18" s="35"/>
      <c r="H18" s="35"/>
      <c r="I18" s="35"/>
      <c r="J18" s="21" t="str">
        <f t="shared" si="5"/>
        <v/>
      </c>
      <c r="K18" s="14" t="str">
        <f t="shared" si="6"/>
        <v/>
      </c>
      <c r="L18" s="14" t="str">
        <f t="shared" si="7"/>
        <v>999:99.99</v>
      </c>
      <c r="N18" s="13" t="str">
        <f t="shared" si="8"/>
        <v/>
      </c>
      <c r="O18" s="13" t="str">
        <f t="shared" si="1"/>
        <v/>
      </c>
      <c r="P18" s="13" t="str">
        <f t="shared" si="9"/>
        <v/>
      </c>
      <c r="Q18" s="13" t="str">
        <f t="shared" si="10"/>
        <v/>
      </c>
      <c r="R18" s="13">
        <f t="shared" si="11"/>
        <v>0</v>
      </c>
      <c r="S18" s="13">
        <f t="shared" si="12"/>
        <v>0</v>
      </c>
      <c r="T18" s="13">
        <f t="shared" si="13"/>
        <v>0</v>
      </c>
      <c r="U18" s="13">
        <f t="shared" si="14"/>
        <v>0</v>
      </c>
      <c r="V18" s="13">
        <f t="shared" si="15"/>
        <v>0</v>
      </c>
      <c r="W18" s="13">
        <f t="shared" si="16"/>
        <v>0</v>
      </c>
      <c r="X18" s="13">
        <f t="shared" si="17"/>
        <v>0</v>
      </c>
      <c r="Y18" s="13">
        <f t="shared" si="18"/>
        <v>0</v>
      </c>
      <c r="Z18" s="13">
        <f t="shared" si="19"/>
        <v>0</v>
      </c>
      <c r="AA18" s="13">
        <f t="shared" si="20"/>
        <v>0</v>
      </c>
      <c r="AB18" s="13">
        <f t="shared" si="21"/>
        <v>0</v>
      </c>
      <c r="AC18" s="13">
        <f t="shared" si="22"/>
        <v>0</v>
      </c>
      <c r="AD18" s="13">
        <f t="shared" si="23"/>
        <v>0</v>
      </c>
      <c r="AE18" s="13">
        <f t="shared" si="24"/>
        <v>0</v>
      </c>
      <c r="AF18" s="39" t="str">
        <f t="shared" si="25"/>
        <v/>
      </c>
      <c r="AG18" s="39" t="str">
        <f t="shared" si="26"/>
        <v/>
      </c>
      <c r="AH18" s="39" t="str">
        <f t="shared" si="27"/>
        <v/>
      </c>
      <c r="AI18" s="39" t="str">
        <f t="shared" si="28"/>
        <v/>
      </c>
      <c r="AJ18" s="39">
        <f t="shared" si="29"/>
        <v>0</v>
      </c>
      <c r="AK18" s="39">
        <f t="shared" si="30"/>
        <v>0</v>
      </c>
      <c r="AL18" s="39">
        <f t="shared" si="31"/>
        <v>0</v>
      </c>
      <c r="AM18" s="39">
        <f t="shared" si="32"/>
        <v>0</v>
      </c>
      <c r="AN18" s="39">
        <f t="shared" si="33"/>
        <v>0</v>
      </c>
      <c r="AO18" s="39" t="str">
        <f t="shared" si="34"/>
        <v/>
      </c>
      <c r="AP18" s="13">
        <f t="shared" si="35"/>
        <v>0</v>
      </c>
      <c r="AQ18" s="13" t="str">
        <f t="shared" si="36"/>
        <v/>
      </c>
      <c r="AR18" s="13" t="str">
        <f t="shared" si="37"/>
        <v/>
      </c>
      <c r="AS18" s="13" t="str">
        <f t="shared" si="38"/>
        <v/>
      </c>
      <c r="AT18" s="13" t="str">
        <f t="shared" si="39"/>
        <v/>
      </c>
      <c r="AV18" t="s">
        <v>198</v>
      </c>
      <c r="AW18">
        <v>4</v>
      </c>
      <c r="AX18">
        <v>13</v>
      </c>
      <c r="AY18">
        <f t="shared" si="43"/>
        <v>0</v>
      </c>
      <c r="AZ18">
        <v>12</v>
      </c>
      <c r="BA18" t="str">
        <f>IF(ISERROR(VLOOKUP($AZ18,申込一覧表!$AJ$5:$AO$107,3,0)),"",VLOOKUP($AZ18,申込一覧表!$AJ$5:$AO$107,3,0))</f>
        <v/>
      </c>
      <c r="BB18" t="str">
        <f>IF(ISERROR(VLOOKUP($AZ18,申込一覧表!$AJ$5:$AO$107,3,0)),"",VLOOKUP($AZ18,申込一覧表!$AJ$5:$AO$107,4,0))</f>
        <v/>
      </c>
      <c r="BC18" t="str">
        <f>IF(ISERROR(VLOOKUP($AZ18,申込一覧表!$AJ$5:$AO$107,3,0)),"",VLOOKUP($AZ18,申込一覧表!$AJ$5:$AR$107,9,0))</f>
        <v/>
      </c>
      <c r="BD18" t="str">
        <f>IF(ISERROR(VLOOKUP($AZ18,申込一覧表!$AJ$5:$AO$107,3,0)),"",VLOOKUP($AZ18,申込一覧表!$AJ$5:$AO$107,6,0))</f>
        <v/>
      </c>
      <c r="BE18" t="str">
        <f>IF(ISERROR(VLOOKUP($AZ18,申込一覧表!$AJ$5:$AY$107,3,0)),"",VLOOKUP($AZ18,申込一覧表!$AJ$5:$AY$107,13,0))</f>
        <v/>
      </c>
      <c r="BF18" t="str">
        <f>IF(ISERROR(VLOOKUP($AZ18,申込一覧表!$AJ$5:$AY$107,3,0)),"",VLOOKUP($AZ18,申込一覧表!$AJ$5:$AY$107,8,0))</f>
        <v/>
      </c>
      <c r="BG18">
        <f t="shared" si="42"/>
        <v>0</v>
      </c>
      <c r="BH18">
        <f t="shared" si="40"/>
        <v>0</v>
      </c>
      <c r="BI18">
        <f t="shared" si="40"/>
        <v>0</v>
      </c>
      <c r="BJ18">
        <f t="shared" si="40"/>
        <v>0</v>
      </c>
      <c r="BK18">
        <f t="shared" si="40"/>
        <v>0</v>
      </c>
      <c r="BL18">
        <f t="shared" si="40"/>
        <v>0</v>
      </c>
      <c r="BM18">
        <f t="shared" si="40"/>
        <v>0</v>
      </c>
      <c r="BN18">
        <f t="shared" si="40"/>
        <v>0</v>
      </c>
      <c r="BO18">
        <f t="shared" si="40"/>
        <v>0</v>
      </c>
      <c r="BP18">
        <f t="shared" si="40"/>
        <v>0</v>
      </c>
      <c r="BQ18">
        <f t="shared" si="40"/>
        <v>0</v>
      </c>
      <c r="BR18">
        <f t="shared" si="40"/>
        <v>0</v>
      </c>
    </row>
    <row r="19" spans="1:71" ht="14.25" customHeight="1" x14ac:dyDescent="0.15">
      <c r="A19" s="12" t="str">
        <f t="shared" si="41"/>
        <v/>
      </c>
      <c r="B19" s="12" t="str">
        <f t="shared" si="3"/>
        <v/>
      </c>
      <c r="C19" s="14" t="str">
        <f t="shared" si="4"/>
        <v/>
      </c>
      <c r="D19" s="35"/>
      <c r="E19" s="36"/>
      <c r="F19" s="35"/>
      <c r="G19" s="35"/>
      <c r="H19" s="35"/>
      <c r="I19" s="35"/>
      <c r="J19" s="21" t="str">
        <f t="shared" si="5"/>
        <v/>
      </c>
      <c r="K19" s="14" t="str">
        <f t="shared" si="6"/>
        <v/>
      </c>
      <c r="L19" s="14" t="str">
        <f t="shared" si="7"/>
        <v>999:99.99</v>
      </c>
      <c r="N19" s="13" t="str">
        <f t="shared" si="8"/>
        <v/>
      </c>
      <c r="O19" s="13" t="str">
        <f t="shared" si="1"/>
        <v/>
      </c>
      <c r="P19" s="13" t="str">
        <f t="shared" si="9"/>
        <v/>
      </c>
      <c r="Q19" s="13" t="str">
        <f t="shared" si="10"/>
        <v/>
      </c>
      <c r="R19" s="13">
        <f t="shared" si="11"/>
        <v>0</v>
      </c>
      <c r="S19" s="13">
        <f t="shared" si="12"/>
        <v>0</v>
      </c>
      <c r="T19" s="13">
        <f t="shared" si="13"/>
        <v>0</v>
      </c>
      <c r="U19" s="13">
        <f t="shared" si="14"/>
        <v>0</v>
      </c>
      <c r="V19" s="13">
        <f t="shared" si="15"/>
        <v>0</v>
      </c>
      <c r="W19" s="13">
        <f t="shared" si="16"/>
        <v>0</v>
      </c>
      <c r="X19" s="13">
        <f t="shared" si="17"/>
        <v>0</v>
      </c>
      <c r="Y19" s="13">
        <f t="shared" si="18"/>
        <v>0</v>
      </c>
      <c r="Z19" s="13">
        <f t="shared" si="19"/>
        <v>0</v>
      </c>
      <c r="AA19" s="13">
        <f t="shared" si="20"/>
        <v>0</v>
      </c>
      <c r="AB19" s="13">
        <f t="shared" si="21"/>
        <v>0</v>
      </c>
      <c r="AC19" s="13">
        <f t="shared" si="22"/>
        <v>0</v>
      </c>
      <c r="AD19" s="13">
        <f t="shared" si="23"/>
        <v>0</v>
      </c>
      <c r="AE19" s="13">
        <f t="shared" si="24"/>
        <v>0</v>
      </c>
      <c r="AF19" s="39" t="str">
        <f t="shared" si="25"/>
        <v/>
      </c>
      <c r="AG19" s="39" t="str">
        <f t="shared" si="26"/>
        <v/>
      </c>
      <c r="AH19" s="39" t="str">
        <f t="shared" si="27"/>
        <v/>
      </c>
      <c r="AI19" s="39" t="str">
        <f t="shared" si="28"/>
        <v/>
      </c>
      <c r="AJ19" s="39">
        <f t="shared" si="29"/>
        <v>0</v>
      </c>
      <c r="AK19" s="39">
        <f t="shared" si="30"/>
        <v>0</v>
      </c>
      <c r="AL19" s="39">
        <f t="shared" si="31"/>
        <v>0</v>
      </c>
      <c r="AM19" s="39">
        <f t="shared" si="32"/>
        <v>0</v>
      </c>
      <c r="AN19" s="39">
        <f t="shared" si="33"/>
        <v>0</v>
      </c>
      <c r="AO19" s="39" t="str">
        <f t="shared" si="34"/>
        <v/>
      </c>
      <c r="AP19" s="13">
        <f t="shared" si="35"/>
        <v>0</v>
      </c>
      <c r="AQ19" s="13" t="str">
        <f t="shared" si="36"/>
        <v/>
      </c>
      <c r="AR19" s="13" t="str">
        <f t="shared" si="37"/>
        <v/>
      </c>
      <c r="AS19" s="13" t="str">
        <f t="shared" si="38"/>
        <v/>
      </c>
      <c r="AT19" s="13" t="str">
        <f t="shared" si="39"/>
        <v/>
      </c>
      <c r="AV19" t="s">
        <v>173</v>
      </c>
      <c r="AW19">
        <v>5</v>
      </c>
      <c r="AX19">
        <v>14</v>
      </c>
      <c r="AY19">
        <f t="shared" si="43"/>
        <v>0</v>
      </c>
      <c r="AZ19">
        <v>13</v>
      </c>
      <c r="BA19" t="str">
        <f>IF(ISERROR(VLOOKUP($AZ19,申込一覧表!$AJ$5:$AO$107,3,0)),"",VLOOKUP($AZ19,申込一覧表!$AJ$5:$AO$107,3,0))</f>
        <v/>
      </c>
      <c r="BB19" t="str">
        <f>IF(ISERROR(VLOOKUP($AZ19,申込一覧表!$AJ$5:$AO$107,3,0)),"",VLOOKUP($AZ19,申込一覧表!$AJ$5:$AO$107,4,0))</f>
        <v/>
      </c>
      <c r="BC19" t="str">
        <f>IF(ISERROR(VLOOKUP($AZ19,申込一覧表!$AJ$5:$AO$107,3,0)),"",VLOOKUP($AZ19,申込一覧表!$AJ$5:$AR$107,9,0))</f>
        <v/>
      </c>
      <c r="BD19" t="str">
        <f>IF(ISERROR(VLOOKUP($AZ19,申込一覧表!$AJ$5:$AO$107,3,0)),"",VLOOKUP($AZ19,申込一覧表!$AJ$5:$AO$107,6,0))</f>
        <v/>
      </c>
      <c r="BE19" t="str">
        <f>IF(ISERROR(VLOOKUP($AZ19,申込一覧表!$AJ$5:$AY$107,3,0)),"",VLOOKUP($AZ19,申込一覧表!$AJ$5:$AY$107,13,0))</f>
        <v/>
      </c>
      <c r="BF19" t="str">
        <f>IF(ISERROR(VLOOKUP($AZ19,申込一覧表!$AJ$5:$AY$107,3,0)),"",VLOOKUP($AZ19,申込一覧表!$AJ$5:$AY$107,8,0))</f>
        <v/>
      </c>
      <c r="BG19">
        <f t="shared" si="42"/>
        <v>0</v>
      </c>
      <c r="BH19">
        <f t="shared" si="40"/>
        <v>0</v>
      </c>
      <c r="BI19">
        <f t="shared" si="40"/>
        <v>0</v>
      </c>
      <c r="BJ19">
        <f t="shared" si="40"/>
        <v>0</v>
      </c>
      <c r="BK19">
        <f t="shared" si="40"/>
        <v>0</v>
      </c>
      <c r="BL19">
        <f t="shared" si="40"/>
        <v>0</v>
      </c>
      <c r="BM19">
        <f t="shared" si="40"/>
        <v>0</v>
      </c>
      <c r="BN19">
        <f t="shared" si="40"/>
        <v>0</v>
      </c>
      <c r="BO19">
        <f t="shared" si="40"/>
        <v>0</v>
      </c>
      <c r="BP19">
        <f t="shared" si="40"/>
        <v>0</v>
      </c>
      <c r="BQ19">
        <f t="shared" si="40"/>
        <v>0</v>
      </c>
      <c r="BR19">
        <f t="shared" si="40"/>
        <v>0</v>
      </c>
    </row>
    <row r="20" spans="1:71" ht="14.25" customHeight="1" x14ac:dyDescent="0.15">
      <c r="A20" s="12" t="str">
        <f t="shared" si="41"/>
        <v/>
      </c>
      <c r="B20" s="12" t="str">
        <f t="shared" si="3"/>
        <v/>
      </c>
      <c r="C20" s="14" t="str">
        <f t="shared" si="4"/>
        <v/>
      </c>
      <c r="D20" s="35"/>
      <c r="E20" s="36"/>
      <c r="F20" s="35"/>
      <c r="G20" s="35"/>
      <c r="H20" s="35"/>
      <c r="I20" s="35"/>
      <c r="J20" s="21" t="str">
        <f t="shared" si="5"/>
        <v/>
      </c>
      <c r="K20" s="14" t="str">
        <f t="shared" si="6"/>
        <v/>
      </c>
      <c r="L20" s="14" t="str">
        <f t="shared" si="7"/>
        <v>999:99.99</v>
      </c>
      <c r="N20" s="13" t="str">
        <f t="shared" si="8"/>
        <v/>
      </c>
      <c r="O20" s="13" t="str">
        <f t="shared" si="1"/>
        <v/>
      </c>
      <c r="P20" s="13" t="str">
        <f t="shared" si="9"/>
        <v/>
      </c>
      <c r="Q20" s="13" t="str">
        <f t="shared" si="10"/>
        <v/>
      </c>
      <c r="R20" s="13">
        <f t="shared" si="11"/>
        <v>0</v>
      </c>
      <c r="S20" s="13">
        <f t="shared" si="12"/>
        <v>0</v>
      </c>
      <c r="T20" s="13">
        <f t="shared" si="13"/>
        <v>0</v>
      </c>
      <c r="U20" s="13">
        <f t="shared" si="14"/>
        <v>0</v>
      </c>
      <c r="V20" s="13">
        <f t="shared" si="15"/>
        <v>0</v>
      </c>
      <c r="W20" s="13">
        <f t="shared" si="16"/>
        <v>0</v>
      </c>
      <c r="X20" s="13">
        <f t="shared" si="17"/>
        <v>0</v>
      </c>
      <c r="Y20" s="13">
        <f t="shared" si="18"/>
        <v>0</v>
      </c>
      <c r="Z20" s="13">
        <f t="shared" si="19"/>
        <v>0</v>
      </c>
      <c r="AA20" s="13">
        <f t="shared" si="20"/>
        <v>0</v>
      </c>
      <c r="AB20" s="13">
        <f t="shared" si="21"/>
        <v>0</v>
      </c>
      <c r="AC20" s="13">
        <f t="shared" si="22"/>
        <v>0</v>
      </c>
      <c r="AD20" s="13">
        <f t="shared" si="23"/>
        <v>0</v>
      </c>
      <c r="AE20" s="13">
        <f t="shared" si="24"/>
        <v>0</v>
      </c>
      <c r="AF20" s="39" t="str">
        <f t="shared" si="25"/>
        <v/>
      </c>
      <c r="AG20" s="39" t="str">
        <f t="shared" si="26"/>
        <v/>
      </c>
      <c r="AH20" s="39" t="str">
        <f t="shared" si="27"/>
        <v/>
      </c>
      <c r="AI20" s="39" t="str">
        <f t="shared" si="28"/>
        <v/>
      </c>
      <c r="AJ20" s="39">
        <f t="shared" si="29"/>
        <v>0</v>
      </c>
      <c r="AK20" s="39">
        <f t="shared" si="30"/>
        <v>0</v>
      </c>
      <c r="AL20" s="39">
        <f t="shared" si="31"/>
        <v>0</v>
      </c>
      <c r="AM20" s="39">
        <f t="shared" si="32"/>
        <v>0</v>
      </c>
      <c r="AN20" s="39">
        <f t="shared" si="33"/>
        <v>0</v>
      </c>
      <c r="AO20" s="39" t="str">
        <f t="shared" si="34"/>
        <v/>
      </c>
      <c r="AP20" s="13">
        <f t="shared" si="35"/>
        <v>0</v>
      </c>
      <c r="AQ20" s="13" t="str">
        <f t="shared" si="36"/>
        <v/>
      </c>
      <c r="AR20" s="13" t="str">
        <f t="shared" si="37"/>
        <v/>
      </c>
      <c r="AS20" s="13" t="str">
        <f t="shared" si="38"/>
        <v/>
      </c>
      <c r="AT20" s="13" t="str">
        <f t="shared" si="39"/>
        <v/>
      </c>
      <c r="AU20" s="10"/>
      <c r="AV20" t="s">
        <v>180</v>
      </c>
      <c r="AW20">
        <v>6</v>
      </c>
      <c r="AX20">
        <v>27</v>
      </c>
      <c r="AY20">
        <f>COUNTIF($N$6:$N$65,AW20)</f>
        <v>0</v>
      </c>
      <c r="AZ20">
        <v>14</v>
      </c>
      <c r="BA20" t="str">
        <f>IF(ISERROR(VLOOKUP($AZ20,申込一覧表!$AJ$5:$AO$107,3,0)),"",VLOOKUP($AZ20,申込一覧表!$AJ$5:$AO$107,3,0))</f>
        <v/>
      </c>
      <c r="BB20" t="str">
        <f>IF(ISERROR(VLOOKUP($AZ20,申込一覧表!$AJ$5:$AO$107,3,0)),"",VLOOKUP($AZ20,申込一覧表!$AJ$5:$AO$107,4,0))</f>
        <v/>
      </c>
      <c r="BC20" t="str">
        <f>IF(ISERROR(VLOOKUP($AZ20,申込一覧表!$AJ$5:$AO$107,3,0)),"",VLOOKUP($AZ20,申込一覧表!$AJ$5:$AR$107,9,0))</f>
        <v/>
      </c>
      <c r="BD20" t="str">
        <f>IF(ISERROR(VLOOKUP($AZ20,申込一覧表!$AJ$5:$AO$107,3,0)),"",VLOOKUP($AZ20,申込一覧表!$AJ$5:$AO$107,6,0))</f>
        <v/>
      </c>
      <c r="BE20" t="str">
        <f>IF(ISERROR(VLOOKUP($AZ20,申込一覧表!$AJ$5:$AY$107,3,0)),"",VLOOKUP($AZ20,申込一覧表!$AJ$5:$AY$107,13,0))</f>
        <v/>
      </c>
      <c r="BF20" t="str">
        <f>IF(ISERROR(VLOOKUP($AZ20,申込一覧表!$AJ$5:$AY$107,3,0)),"",VLOOKUP($AZ20,申込一覧表!$AJ$5:$AY$107,8,0))</f>
        <v/>
      </c>
      <c r="BG20">
        <f t="shared" si="42"/>
        <v>0</v>
      </c>
      <c r="BH20">
        <f t="shared" si="40"/>
        <v>0</v>
      </c>
      <c r="BI20">
        <f t="shared" si="40"/>
        <v>0</v>
      </c>
      <c r="BJ20">
        <f t="shared" si="40"/>
        <v>0</v>
      </c>
      <c r="BK20">
        <f t="shared" si="40"/>
        <v>0</v>
      </c>
      <c r="BL20">
        <f t="shared" si="40"/>
        <v>0</v>
      </c>
      <c r="BM20">
        <f t="shared" si="40"/>
        <v>0</v>
      </c>
      <c r="BN20">
        <f t="shared" si="40"/>
        <v>0</v>
      </c>
      <c r="BO20">
        <f t="shared" si="40"/>
        <v>0</v>
      </c>
      <c r="BP20">
        <f t="shared" si="40"/>
        <v>0</v>
      </c>
      <c r="BQ20">
        <f t="shared" si="40"/>
        <v>0</v>
      </c>
      <c r="BR20">
        <f t="shared" si="40"/>
        <v>0</v>
      </c>
    </row>
    <row r="21" spans="1:71" s="10" customFormat="1" ht="14.25" customHeight="1" x14ac:dyDescent="0.15">
      <c r="A21" s="12" t="str">
        <f t="shared" si="41"/>
        <v/>
      </c>
      <c r="B21" s="12" t="str">
        <f t="shared" si="3"/>
        <v/>
      </c>
      <c r="C21" s="14" t="str">
        <f t="shared" si="4"/>
        <v/>
      </c>
      <c r="D21" s="35"/>
      <c r="E21" s="36"/>
      <c r="F21" s="35"/>
      <c r="G21" s="35"/>
      <c r="H21" s="35"/>
      <c r="I21" s="35"/>
      <c r="J21" s="21" t="str">
        <f t="shared" si="5"/>
        <v/>
      </c>
      <c r="K21" s="14" t="str">
        <f t="shared" si="6"/>
        <v/>
      </c>
      <c r="L21" s="14" t="str">
        <f t="shared" si="7"/>
        <v>999:99.99</v>
      </c>
      <c r="N21" s="13" t="str">
        <f t="shared" si="8"/>
        <v/>
      </c>
      <c r="O21" s="13" t="str">
        <f t="shared" si="1"/>
        <v/>
      </c>
      <c r="P21" s="13" t="str">
        <f t="shared" si="9"/>
        <v/>
      </c>
      <c r="Q21" s="13" t="str">
        <f t="shared" si="10"/>
        <v/>
      </c>
      <c r="R21" s="13">
        <f t="shared" si="11"/>
        <v>0</v>
      </c>
      <c r="S21" s="13">
        <f t="shared" si="12"/>
        <v>0</v>
      </c>
      <c r="T21" s="13">
        <f t="shared" si="13"/>
        <v>0</v>
      </c>
      <c r="U21" s="13">
        <f t="shared" si="14"/>
        <v>0</v>
      </c>
      <c r="V21" s="13">
        <f t="shared" si="15"/>
        <v>0</v>
      </c>
      <c r="W21" s="13">
        <f t="shared" si="16"/>
        <v>0</v>
      </c>
      <c r="X21" s="13">
        <f t="shared" si="17"/>
        <v>0</v>
      </c>
      <c r="Y21" s="13">
        <f t="shared" si="18"/>
        <v>0</v>
      </c>
      <c r="Z21" s="13">
        <f t="shared" si="19"/>
        <v>0</v>
      </c>
      <c r="AA21" s="13">
        <f t="shared" si="20"/>
        <v>0</v>
      </c>
      <c r="AB21" s="13">
        <f t="shared" si="21"/>
        <v>0</v>
      </c>
      <c r="AC21" s="13">
        <f t="shared" si="22"/>
        <v>0</v>
      </c>
      <c r="AD21" s="13">
        <f t="shared" si="23"/>
        <v>0</v>
      </c>
      <c r="AE21" s="13">
        <f t="shared" si="24"/>
        <v>0</v>
      </c>
      <c r="AF21" s="39" t="str">
        <f t="shared" si="25"/>
        <v/>
      </c>
      <c r="AG21" s="39" t="str">
        <f t="shared" si="26"/>
        <v/>
      </c>
      <c r="AH21" s="39" t="str">
        <f t="shared" si="27"/>
        <v/>
      </c>
      <c r="AI21" s="39" t="str">
        <f t="shared" si="28"/>
        <v/>
      </c>
      <c r="AJ21" s="39">
        <f t="shared" si="29"/>
        <v>0</v>
      </c>
      <c r="AK21" s="39">
        <f t="shared" si="30"/>
        <v>0</v>
      </c>
      <c r="AL21" s="39">
        <f t="shared" si="31"/>
        <v>0</v>
      </c>
      <c r="AM21" s="39">
        <f t="shared" si="32"/>
        <v>0</v>
      </c>
      <c r="AN21" s="39">
        <f t="shared" si="33"/>
        <v>0</v>
      </c>
      <c r="AO21" s="39" t="str">
        <f t="shared" si="34"/>
        <v/>
      </c>
      <c r="AP21" s="13">
        <f t="shared" si="35"/>
        <v>0</v>
      </c>
      <c r="AQ21" s="13" t="str">
        <f t="shared" si="36"/>
        <v/>
      </c>
      <c r="AR21" s="13" t="str">
        <f t="shared" si="37"/>
        <v/>
      </c>
      <c r="AS21" s="13" t="str">
        <f t="shared" si="38"/>
        <v/>
      </c>
      <c r="AT21" s="13" t="str">
        <f t="shared" si="39"/>
        <v/>
      </c>
      <c r="AU21"/>
      <c r="AV21"/>
      <c r="AW21"/>
      <c r="AX21"/>
      <c r="AY21"/>
      <c r="AZ21">
        <v>15</v>
      </c>
      <c r="BA21" t="str">
        <f>IF(ISERROR(VLOOKUP($AZ21,申込一覧表!$AJ$5:$AO$107,3,0)),"",VLOOKUP($AZ21,申込一覧表!$AJ$5:$AO$107,3,0))</f>
        <v/>
      </c>
      <c r="BB21" t="str">
        <f>IF(ISERROR(VLOOKUP($AZ21,申込一覧表!$AJ$5:$AO$107,3,0)),"",VLOOKUP($AZ21,申込一覧表!$AJ$5:$AO$107,4,0))</f>
        <v/>
      </c>
      <c r="BC21" t="str">
        <f>IF(ISERROR(VLOOKUP($AZ21,申込一覧表!$AJ$5:$AO$107,3,0)),"",VLOOKUP($AZ21,申込一覧表!$AJ$5:$AR$107,9,0))</f>
        <v/>
      </c>
      <c r="BD21" t="str">
        <f>IF(ISERROR(VLOOKUP($AZ21,申込一覧表!$AJ$5:$AO$107,3,0)),"",VLOOKUP($AZ21,申込一覧表!$AJ$5:$AO$107,6,0))</f>
        <v/>
      </c>
      <c r="BE21" t="str">
        <f>IF(ISERROR(VLOOKUP($AZ21,申込一覧表!$AJ$5:$AY$107,3,0)),"",VLOOKUP($AZ21,申込一覧表!$AJ$5:$AY$107,13,0))</f>
        <v/>
      </c>
      <c r="BF21" t="str">
        <f>IF(ISERROR(VLOOKUP($AZ21,申込一覧表!$AJ$5:$AY$107,3,0)),"",VLOOKUP($AZ21,申込一覧表!$AJ$5:$AY$107,8,0))</f>
        <v/>
      </c>
      <c r="BG21">
        <f t="shared" si="42"/>
        <v>0</v>
      </c>
      <c r="BH21">
        <f t="shared" si="40"/>
        <v>0</v>
      </c>
      <c r="BI21">
        <f t="shared" si="40"/>
        <v>0</v>
      </c>
      <c r="BJ21">
        <f t="shared" si="40"/>
        <v>0</v>
      </c>
      <c r="BK21">
        <f t="shared" si="40"/>
        <v>0</v>
      </c>
      <c r="BL21">
        <f t="shared" si="40"/>
        <v>0</v>
      </c>
      <c r="BM21">
        <f t="shared" si="40"/>
        <v>0</v>
      </c>
      <c r="BN21">
        <f t="shared" si="40"/>
        <v>0</v>
      </c>
      <c r="BO21">
        <f t="shared" si="40"/>
        <v>0</v>
      </c>
      <c r="BP21">
        <f t="shared" si="40"/>
        <v>0</v>
      </c>
      <c r="BQ21">
        <f t="shared" si="40"/>
        <v>0</v>
      </c>
      <c r="BR21">
        <f t="shared" si="40"/>
        <v>0</v>
      </c>
      <c r="BS21"/>
    </row>
    <row r="22" spans="1:71" ht="14.25" customHeight="1" x14ac:dyDescent="0.15">
      <c r="A22" s="12" t="str">
        <f t="shared" si="41"/>
        <v/>
      </c>
      <c r="B22" s="12" t="str">
        <f t="shared" si="3"/>
        <v/>
      </c>
      <c r="C22" s="14" t="str">
        <f t="shared" si="4"/>
        <v/>
      </c>
      <c r="D22" s="35"/>
      <c r="E22" s="36"/>
      <c r="F22" s="35"/>
      <c r="G22" s="35"/>
      <c r="H22" s="35"/>
      <c r="I22" s="35"/>
      <c r="J22" s="21" t="str">
        <f t="shared" si="5"/>
        <v/>
      </c>
      <c r="K22" s="14" t="str">
        <f t="shared" si="6"/>
        <v/>
      </c>
      <c r="L22" s="14" t="str">
        <f t="shared" si="7"/>
        <v>999:99.99</v>
      </c>
      <c r="N22" s="13" t="str">
        <f t="shared" si="8"/>
        <v/>
      </c>
      <c r="O22" s="13" t="str">
        <f t="shared" si="1"/>
        <v/>
      </c>
      <c r="P22" s="13" t="str">
        <f t="shared" si="9"/>
        <v/>
      </c>
      <c r="Q22" s="13" t="str">
        <f t="shared" si="10"/>
        <v/>
      </c>
      <c r="R22" s="13">
        <f t="shared" si="11"/>
        <v>0</v>
      </c>
      <c r="S22" s="13">
        <f t="shared" si="12"/>
        <v>0</v>
      </c>
      <c r="T22" s="13">
        <f t="shared" si="13"/>
        <v>0</v>
      </c>
      <c r="U22" s="13">
        <f t="shared" si="14"/>
        <v>0</v>
      </c>
      <c r="V22" s="13">
        <f t="shared" si="15"/>
        <v>0</v>
      </c>
      <c r="W22" s="13">
        <f t="shared" si="16"/>
        <v>0</v>
      </c>
      <c r="X22" s="13">
        <f t="shared" si="17"/>
        <v>0</v>
      </c>
      <c r="Y22" s="13">
        <f t="shared" si="18"/>
        <v>0</v>
      </c>
      <c r="Z22" s="13">
        <f t="shared" si="19"/>
        <v>0</v>
      </c>
      <c r="AA22" s="13">
        <f t="shared" si="20"/>
        <v>0</v>
      </c>
      <c r="AB22" s="13">
        <f t="shared" si="21"/>
        <v>0</v>
      </c>
      <c r="AC22" s="13">
        <f t="shared" si="22"/>
        <v>0</v>
      </c>
      <c r="AD22" s="13">
        <f t="shared" si="23"/>
        <v>0</v>
      </c>
      <c r="AE22" s="13">
        <f t="shared" si="24"/>
        <v>0</v>
      </c>
      <c r="AF22" s="39" t="str">
        <f t="shared" si="25"/>
        <v/>
      </c>
      <c r="AG22" s="39" t="str">
        <f t="shared" si="26"/>
        <v/>
      </c>
      <c r="AH22" s="39" t="str">
        <f t="shared" si="27"/>
        <v/>
      </c>
      <c r="AI22" s="39" t="str">
        <f t="shared" si="28"/>
        <v/>
      </c>
      <c r="AJ22" s="39">
        <f t="shared" si="29"/>
        <v>0</v>
      </c>
      <c r="AK22" s="39">
        <f t="shared" si="30"/>
        <v>0</v>
      </c>
      <c r="AL22" s="39">
        <f t="shared" si="31"/>
        <v>0</v>
      </c>
      <c r="AM22" s="39">
        <f t="shared" si="32"/>
        <v>0</v>
      </c>
      <c r="AN22" s="39">
        <f t="shared" si="33"/>
        <v>0</v>
      </c>
      <c r="AO22" s="39" t="str">
        <f t="shared" si="34"/>
        <v/>
      </c>
      <c r="AP22" s="13">
        <f t="shared" si="35"/>
        <v>0</v>
      </c>
      <c r="AQ22" s="13" t="str">
        <f t="shared" si="36"/>
        <v/>
      </c>
      <c r="AR22" s="13" t="str">
        <f t="shared" si="37"/>
        <v/>
      </c>
      <c r="AS22" s="13" t="str">
        <f t="shared" si="38"/>
        <v/>
      </c>
      <c r="AT22" s="13" t="str">
        <f t="shared" si="39"/>
        <v/>
      </c>
      <c r="AZ22">
        <v>16</v>
      </c>
      <c r="BA22" t="str">
        <f>IF(ISERROR(VLOOKUP($AZ22,申込一覧表!$AJ$5:$AO$107,3,0)),"",VLOOKUP($AZ22,申込一覧表!$AJ$5:$AO$107,3,0))</f>
        <v/>
      </c>
      <c r="BB22" t="str">
        <f>IF(ISERROR(VLOOKUP($AZ22,申込一覧表!$AJ$5:$AO$107,3,0)),"",VLOOKUP($AZ22,申込一覧表!$AJ$5:$AO$107,4,0))</f>
        <v/>
      </c>
      <c r="BC22" t="str">
        <f>IF(ISERROR(VLOOKUP($AZ22,申込一覧表!$AJ$5:$AO$107,3,0)),"",VLOOKUP($AZ22,申込一覧表!$AJ$5:$AR$107,9,0))</f>
        <v/>
      </c>
      <c r="BD22" t="str">
        <f>IF(ISERROR(VLOOKUP($AZ22,申込一覧表!$AJ$5:$AO$107,3,0)),"",VLOOKUP($AZ22,申込一覧表!$AJ$5:$AO$107,6,0))</f>
        <v/>
      </c>
      <c r="BE22" t="str">
        <f>IF(ISERROR(VLOOKUP($AZ22,申込一覧表!$AJ$5:$AY$107,3,0)),"",VLOOKUP($AZ22,申込一覧表!$AJ$5:$AY$107,13,0))</f>
        <v/>
      </c>
      <c r="BF22" t="str">
        <f>IF(ISERROR(VLOOKUP($AZ22,申込一覧表!$AJ$5:$AY$107,3,0)),"",VLOOKUP($AZ22,申込一覧表!$AJ$5:$AY$107,8,0))</f>
        <v/>
      </c>
      <c r="BG22">
        <f t="shared" si="42"/>
        <v>0</v>
      </c>
      <c r="BH22">
        <f t="shared" si="40"/>
        <v>0</v>
      </c>
      <c r="BI22">
        <f t="shared" si="40"/>
        <v>0</v>
      </c>
      <c r="BJ22">
        <f t="shared" si="40"/>
        <v>0</v>
      </c>
      <c r="BK22">
        <f t="shared" si="40"/>
        <v>0</v>
      </c>
      <c r="BL22">
        <f t="shared" si="40"/>
        <v>0</v>
      </c>
      <c r="BM22">
        <f t="shared" si="40"/>
        <v>0</v>
      </c>
      <c r="BN22">
        <f t="shared" si="40"/>
        <v>0</v>
      </c>
      <c r="BO22">
        <f t="shared" si="40"/>
        <v>0</v>
      </c>
      <c r="BP22">
        <f t="shared" si="40"/>
        <v>0</v>
      </c>
      <c r="BQ22">
        <f t="shared" si="40"/>
        <v>0</v>
      </c>
      <c r="BR22">
        <f t="shared" si="40"/>
        <v>0</v>
      </c>
    </row>
    <row r="23" spans="1:71" ht="14.25" customHeight="1" x14ac:dyDescent="0.15">
      <c r="A23" s="12" t="str">
        <f t="shared" si="41"/>
        <v/>
      </c>
      <c r="B23" s="12" t="str">
        <f t="shared" si="3"/>
        <v/>
      </c>
      <c r="C23" s="14" t="str">
        <f t="shared" si="4"/>
        <v/>
      </c>
      <c r="D23" s="35"/>
      <c r="E23" s="36"/>
      <c r="F23" s="35"/>
      <c r="G23" s="35"/>
      <c r="H23" s="35"/>
      <c r="I23" s="35"/>
      <c r="J23" s="21" t="str">
        <f t="shared" si="5"/>
        <v/>
      </c>
      <c r="K23" s="14" t="str">
        <f t="shared" si="6"/>
        <v/>
      </c>
      <c r="L23" s="14" t="str">
        <f t="shared" si="7"/>
        <v>999:99.99</v>
      </c>
      <c r="N23" s="13" t="str">
        <f t="shared" si="8"/>
        <v/>
      </c>
      <c r="O23" s="13" t="str">
        <f t="shared" si="1"/>
        <v/>
      </c>
      <c r="P23" s="13" t="str">
        <f t="shared" si="9"/>
        <v/>
      </c>
      <c r="Q23" s="13" t="str">
        <f t="shared" si="10"/>
        <v/>
      </c>
      <c r="R23" s="13">
        <f t="shared" si="11"/>
        <v>0</v>
      </c>
      <c r="S23" s="13">
        <f t="shared" si="12"/>
        <v>0</v>
      </c>
      <c r="T23" s="13">
        <f t="shared" si="13"/>
        <v>0</v>
      </c>
      <c r="U23" s="13">
        <f t="shared" si="14"/>
        <v>0</v>
      </c>
      <c r="V23" s="13">
        <f t="shared" si="15"/>
        <v>0</v>
      </c>
      <c r="W23" s="13">
        <f t="shared" si="16"/>
        <v>0</v>
      </c>
      <c r="X23" s="13">
        <f t="shared" si="17"/>
        <v>0</v>
      </c>
      <c r="Y23" s="13">
        <f t="shared" si="18"/>
        <v>0</v>
      </c>
      <c r="Z23" s="13">
        <f t="shared" si="19"/>
        <v>0</v>
      </c>
      <c r="AA23" s="13">
        <f t="shared" si="20"/>
        <v>0</v>
      </c>
      <c r="AB23" s="13">
        <f t="shared" si="21"/>
        <v>0</v>
      </c>
      <c r="AC23" s="13">
        <f t="shared" si="22"/>
        <v>0</v>
      </c>
      <c r="AD23" s="13">
        <f t="shared" si="23"/>
        <v>0</v>
      </c>
      <c r="AE23" s="13">
        <f t="shared" si="24"/>
        <v>0</v>
      </c>
      <c r="AF23" s="39" t="str">
        <f t="shared" si="25"/>
        <v/>
      </c>
      <c r="AG23" s="39" t="str">
        <f t="shared" si="26"/>
        <v/>
      </c>
      <c r="AH23" s="39" t="str">
        <f t="shared" si="27"/>
        <v/>
      </c>
      <c r="AI23" s="39" t="str">
        <f t="shared" si="28"/>
        <v/>
      </c>
      <c r="AJ23" s="39">
        <f t="shared" si="29"/>
        <v>0</v>
      </c>
      <c r="AK23" s="39">
        <f t="shared" si="30"/>
        <v>0</v>
      </c>
      <c r="AL23" s="39">
        <f t="shared" si="31"/>
        <v>0</v>
      </c>
      <c r="AM23" s="39">
        <f t="shared" si="32"/>
        <v>0</v>
      </c>
      <c r="AN23" s="39">
        <f t="shared" si="33"/>
        <v>0</v>
      </c>
      <c r="AO23" s="39" t="str">
        <f t="shared" si="34"/>
        <v/>
      </c>
      <c r="AP23" s="13">
        <f t="shared" si="35"/>
        <v>0</v>
      </c>
      <c r="AQ23" s="13" t="str">
        <f t="shared" si="36"/>
        <v/>
      </c>
      <c r="AR23" s="13" t="str">
        <f t="shared" si="37"/>
        <v/>
      </c>
      <c r="AS23" s="13" t="str">
        <f t="shared" si="38"/>
        <v/>
      </c>
      <c r="AT23" s="13" t="str">
        <f t="shared" si="39"/>
        <v/>
      </c>
      <c r="AZ23">
        <v>17</v>
      </c>
      <c r="BA23" t="str">
        <f>IF(ISERROR(VLOOKUP($AZ23,申込一覧表!$AJ$5:$AO$107,3,0)),"",VLOOKUP($AZ23,申込一覧表!$AJ$5:$AO$107,3,0))</f>
        <v/>
      </c>
      <c r="BB23" t="str">
        <f>IF(ISERROR(VLOOKUP($AZ23,申込一覧表!$AJ$5:$AO$107,3,0)),"",VLOOKUP($AZ23,申込一覧表!$AJ$5:$AO$107,4,0))</f>
        <v/>
      </c>
      <c r="BC23" t="str">
        <f>IF(ISERROR(VLOOKUP($AZ23,申込一覧表!$AJ$5:$AO$107,3,0)),"",VLOOKUP($AZ23,申込一覧表!$AJ$5:$AR$107,9,0))</f>
        <v/>
      </c>
      <c r="BD23" t="str">
        <f>IF(ISERROR(VLOOKUP($AZ23,申込一覧表!$AJ$5:$AO$107,3,0)),"",VLOOKUP($AZ23,申込一覧表!$AJ$5:$AO$107,6,0))</f>
        <v/>
      </c>
      <c r="BE23" t="str">
        <f>IF(ISERROR(VLOOKUP($AZ23,申込一覧表!$AJ$5:$AY$107,3,0)),"",VLOOKUP($AZ23,申込一覧表!$AJ$5:$AY$107,13,0))</f>
        <v/>
      </c>
      <c r="BF23" t="str">
        <f>IF(ISERROR(VLOOKUP($AZ23,申込一覧表!$AJ$5:$AY$107,3,0)),"",VLOOKUP($AZ23,申込一覧表!$AJ$5:$AY$107,8,0))</f>
        <v/>
      </c>
      <c r="BG23">
        <f t="shared" si="42"/>
        <v>0</v>
      </c>
      <c r="BH23">
        <f t="shared" si="42"/>
        <v>0</v>
      </c>
      <c r="BI23">
        <f t="shared" si="42"/>
        <v>0</v>
      </c>
      <c r="BJ23">
        <f t="shared" si="42"/>
        <v>0</v>
      </c>
      <c r="BK23">
        <f t="shared" si="42"/>
        <v>0</v>
      </c>
      <c r="BL23">
        <f t="shared" si="42"/>
        <v>0</v>
      </c>
      <c r="BM23">
        <f t="shared" si="42"/>
        <v>0</v>
      </c>
      <c r="BN23">
        <f t="shared" si="42"/>
        <v>0</v>
      </c>
      <c r="BO23">
        <f t="shared" si="42"/>
        <v>0</v>
      </c>
      <c r="BP23">
        <f t="shared" si="42"/>
        <v>0</v>
      </c>
      <c r="BQ23">
        <f t="shared" si="42"/>
        <v>0</v>
      </c>
      <c r="BR23">
        <f t="shared" si="42"/>
        <v>0</v>
      </c>
    </row>
    <row r="24" spans="1:71" ht="14.25" customHeight="1" x14ac:dyDescent="0.15">
      <c r="A24" s="12" t="str">
        <f t="shared" si="41"/>
        <v/>
      </c>
      <c r="B24" s="12" t="str">
        <f t="shared" si="3"/>
        <v/>
      </c>
      <c r="C24" s="14" t="str">
        <f t="shared" si="4"/>
        <v/>
      </c>
      <c r="D24" s="35"/>
      <c r="E24" s="36"/>
      <c r="F24" s="35"/>
      <c r="G24" s="35"/>
      <c r="H24" s="35"/>
      <c r="I24" s="35"/>
      <c r="J24" s="21" t="str">
        <f t="shared" si="5"/>
        <v/>
      </c>
      <c r="K24" s="14" t="str">
        <f t="shared" si="6"/>
        <v/>
      </c>
      <c r="L24" s="14" t="str">
        <f t="shared" si="7"/>
        <v>999:99.99</v>
      </c>
      <c r="N24" s="13" t="str">
        <f t="shared" si="8"/>
        <v/>
      </c>
      <c r="O24" s="13" t="str">
        <f t="shared" si="1"/>
        <v/>
      </c>
      <c r="P24" s="13" t="str">
        <f t="shared" si="9"/>
        <v/>
      </c>
      <c r="Q24" s="13" t="str">
        <f t="shared" si="10"/>
        <v/>
      </c>
      <c r="R24" s="13">
        <f t="shared" si="11"/>
        <v>0</v>
      </c>
      <c r="S24" s="13">
        <f t="shared" si="12"/>
        <v>0</v>
      </c>
      <c r="T24" s="13">
        <f t="shared" si="13"/>
        <v>0</v>
      </c>
      <c r="U24" s="13">
        <f t="shared" si="14"/>
        <v>0</v>
      </c>
      <c r="V24" s="13">
        <f t="shared" si="15"/>
        <v>0</v>
      </c>
      <c r="W24" s="13">
        <f t="shared" si="16"/>
        <v>0</v>
      </c>
      <c r="X24" s="13">
        <f t="shared" si="17"/>
        <v>0</v>
      </c>
      <c r="Y24" s="13">
        <f t="shared" si="18"/>
        <v>0</v>
      </c>
      <c r="Z24" s="13">
        <f t="shared" si="19"/>
        <v>0</v>
      </c>
      <c r="AA24" s="13">
        <f t="shared" si="20"/>
        <v>0</v>
      </c>
      <c r="AB24" s="13">
        <f t="shared" si="21"/>
        <v>0</v>
      </c>
      <c r="AC24" s="13">
        <f t="shared" si="22"/>
        <v>0</v>
      </c>
      <c r="AD24" s="13">
        <f t="shared" si="23"/>
        <v>0</v>
      </c>
      <c r="AE24" s="13">
        <f t="shared" si="24"/>
        <v>0</v>
      </c>
      <c r="AF24" s="39" t="str">
        <f t="shared" si="25"/>
        <v/>
      </c>
      <c r="AG24" s="39" t="str">
        <f t="shared" si="26"/>
        <v/>
      </c>
      <c r="AH24" s="39" t="str">
        <f t="shared" si="27"/>
        <v/>
      </c>
      <c r="AI24" s="39" t="str">
        <f t="shared" si="28"/>
        <v/>
      </c>
      <c r="AJ24" s="39">
        <f t="shared" si="29"/>
        <v>0</v>
      </c>
      <c r="AK24" s="39">
        <f t="shared" si="30"/>
        <v>0</v>
      </c>
      <c r="AL24" s="39">
        <f t="shared" si="31"/>
        <v>0</v>
      </c>
      <c r="AM24" s="39">
        <f t="shared" si="32"/>
        <v>0</v>
      </c>
      <c r="AN24" s="39">
        <f t="shared" si="33"/>
        <v>0</v>
      </c>
      <c r="AO24" s="39" t="str">
        <f t="shared" si="34"/>
        <v/>
      </c>
      <c r="AP24" s="13">
        <f t="shared" si="35"/>
        <v>0</v>
      </c>
      <c r="AQ24" s="13" t="str">
        <f t="shared" si="36"/>
        <v/>
      </c>
      <c r="AR24" s="13" t="str">
        <f t="shared" si="37"/>
        <v/>
      </c>
      <c r="AS24" s="13" t="str">
        <f t="shared" si="38"/>
        <v/>
      </c>
      <c r="AT24" s="13" t="str">
        <f t="shared" si="39"/>
        <v/>
      </c>
      <c r="AZ24">
        <v>18</v>
      </c>
      <c r="BA24" t="str">
        <f>IF(ISERROR(VLOOKUP($AZ24,申込一覧表!$AJ$5:$AO$107,3,0)),"",VLOOKUP($AZ24,申込一覧表!$AJ$5:$AO$107,3,0))</f>
        <v/>
      </c>
      <c r="BB24" t="str">
        <f>IF(ISERROR(VLOOKUP($AZ24,申込一覧表!$AJ$5:$AO$107,3,0)),"",VLOOKUP($AZ24,申込一覧表!$AJ$5:$AO$107,4,0))</f>
        <v/>
      </c>
      <c r="BC24" t="str">
        <f>IF(ISERROR(VLOOKUP($AZ24,申込一覧表!$AJ$5:$AO$107,3,0)),"",VLOOKUP($AZ24,申込一覧表!$AJ$5:$AR$107,9,0))</f>
        <v/>
      </c>
      <c r="BD24" t="str">
        <f>IF(ISERROR(VLOOKUP($AZ24,申込一覧表!$AJ$5:$AO$107,3,0)),"",VLOOKUP($AZ24,申込一覧表!$AJ$5:$AO$107,6,0))</f>
        <v/>
      </c>
      <c r="BE24" t="str">
        <f>IF(ISERROR(VLOOKUP($AZ24,申込一覧表!$AJ$5:$AY$107,3,0)),"",VLOOKUP($AZ24,申込一覧表!$AJ$5:$AY$107,13,0))</f>
        <v/>
      </c>
      <c r="BF24" t="str">
        <f>IF(ISERROR(VLOOKUP($AZ24,申込一覧表!$AJ$5:$AY$107,3,0)),"",VLOOKUP($AZ24,申込一覧表!$AJ$5:$AY$107,8,0))</f>
        <v/>
      </c>
      <c r="BG24">
        <f t="shared" si="42"/>
        <v>0</v>
      </c>
      <c r="BH24">
        <f t="shared" si="42"/>
        <v>0</v>
      </c>
      <c r="BI24">
        <f t="shared" si="42"/>
        <v>0</v>
      </c>
      <c r="BJ24">
        <f t="shared" si="42"/>
        <v>0</v>
      </c>
      <c r="BK24">
        <f t="shared" si="42"/>
        <v>0</v>
      </c>
      <c r="BL24">
        <f t="shared" si="42"/>
        <v>0</v>
      </c>
      <c r="BM24">
        <f t="shared" si="42"/>
        <v>0</v>
      </c>
      <c r="BN24">
        <f t="shared" si="42"/>
        <v>0</v>
      </c>
      <c r="BO24">
        <f t="shared" si="42"/>
        <v>0</v>
      </c>
      <c r="BP24">
        <f t="shared" si="42"/>
        <v>0</v>
      </c>
      <c r="BQ24">
        <f t="shared" si="42"/>
        <v>0</v>
      </c>
      <c r="BR24">
        <f t="shared" si="42"/>
        <v>0</v>
      </c>
    </row>
    <row r="25" spans="1:71" ht="14.25" customHeight="1" x14ac:dyDescent="0.15">
      <c r="A25" s="12" t="str">
        <f t="shared" si="41"/>
        <v/>
      </c>
      <c r="B25" s="12" t="str">
        <f t="shared" si="3"/>
        <v/>
      </c>
      <c r="C25" s="14" t="str">
        <f t="shared" si="4"/>
        <v/>
      </c>
      <c r="D25" s="35"/>
      <c r="E25" s="36"/>
      <c r="F25" s="35"/>
      <c r="G25" s="35"/>
      <c r="H25" s="35"/>
      <c r="I25" s="35"/>
      <c r="J25" s="21" t="str">
        <f t="shared" si="5"/>
        <v/>
      </c>
      <c r="K25" s="14" t="str">
        <f t="shared" si="6"/>
        <v/>
      </c>
      <c r="L25" s="14" t="str">
        <f t="shared" si="7"/>
        <v>999:99.99</v>
      </c>
      <c r="N25" s="13" t="str">
        <f t="shared" si="8"/>
        <v/>
      </c>
      <c r="O25" s="13" t="str">
        <f t="shared" si="1"/>
        <v/>
      </c>
      <c r="P25" s="13" t="str">
        <f t="shared" si="9"/>
        <v/>
      </c>
      <c r="Q25" s="13" t="str">
        <f t="shared" si="10"/>
        <v/>
      </c>
      <c r="R25" s="13">
        <f t="shared" si="11"/>
        <v>0</v>
      </c>
      <c r="S25" s="13">
        <f t="shared" si="12"/>
        <v>0</v>
      </c>
      <c r="T25" s="13">
        <f t="shared" si="13"/>
        <v>0</v>
      </c>
      <c r="U25" s="13">
        <f t="shared" si="14"/>
        <v>0</v>
      </c>
      <c r="V25" s="13">
        <f t="shared" si="15"/>
        <v>0</v>
      </c>
      <c r="W25" s="13">
        <f t="shared" si="16"/>
        <v>0</v>
      </c>
      <c r="X25" s="13">
        <f t="shared" si="17"/>
        <v>0</v>
      </c>
      <c r="Y25" s="13">
        <f t="shared" si="18"/>
        <v>0</v>
      </c>
      <c r="Z25" s="13">
        <f t="shared" si="19"/>
        <v>0</v>
      </c>
      <c r="AA25" s="13">
        <f t="shared" si="20"/>
        <v>0</v>
      </c>
      <c r="AB25" s="13">
        <f t="shared" si="21"/>
        <v>0</v>
      </c>
      <c r="AC25" s="13">
        <f t="shared" si="22"/>
        <v>0</v>
      </c>
      <c r="AD25" s="13">
        <f t="shared" si="23"/>
        <v>0</v>
      </c>
      <c r="AE25" s="13">
        <f t="shared" si="24"/>
        <v>0</v>
      </c>
      <c r="AF25" s="39" t="str">
        <f t="shared" si="25"/>
        <v/>
      </c>
      <c r="AG25" s="39" t="str">
        <f t="shared" si="26"/>
        <v/>
      </c>
      <c r="AH25" s="39" t="str">
        <f t="shared" si="27"/>
        <v/>
      </c>
      <c r="AI25" s="39" t="str">
        <f t="shared" si="28"/>
        <v/>
      </c>
      <c r="AJ25" s="39">
        <f t="shared" si="29"/>
        <v>0</v>
      </c>
      <c r="AK25" s="39">
        <f t="shared" si="30"/>
        <v>0</v>
      </c>
      <c r="AL25" s="39">
        <f t="shared" si="31"/>
        <v>0</v>
      </c>
      <c r="AM25" s="39">
        <f t="shared" si="32"/>
        <v>0</v>
      </c>
      <c r="AN25" s="39">
        <f t="shared" si="33"/>
        <v>0</v>
      </c>
      <c r="AO25" s="39" t="str">
        <f t="shared" si="34"/>
        <v/>
      </c>
      <c r="AP25" s="13">
        <f t="shared" si="35"/>
        <v>0</v>
      </c>
      <c r="AQ25" s="13" t="str">
        <f t="shared" si="36"/>
        <v/>
      </c>
      <c r="AR25" s="13" t="str">
        <f t="shared" si="37"/>
        <v/>
      </c>
      <c r="AS25" s="13" t="str">
        <f t="shared" si="38"/>
        <v/>
      </c>
      <c r="AT25" s="13" t="str">
        <f t="shared" si="39"/>
        <v/>
      </c>
      <c r="AZ25">
        <v>19</v>
      </c>
      <c r="BA25" t="str">
        <f>IF(ISERROR(VLOOKUP($AZ25,申込一覧表!$AJ$5:$AO$107,3,0)),"",VLOOKUP($AZ25,申込一覧表!$AJ$5:$AO$107,3,0))</f>
        <v/>
      </c>
      <c r="BB25" t="str">
        <f>IF(ISERROR(VLOOKUP($AZ25,申込一覧表!$AJ$5:$AO$107,3,0)),"",VLOOKUP($AZ25,申込一覧表!$AJ$5:$AO$107,4,0))</f>
        <v/>
      </c>
      <c r="BC25" t="str">
        <f>IF(ISERROR(VLOOKUP($AZ25,申込一覧表!$AJ$5:$AO$107,3,0)),"",VLOOKUP($AZ25,申込一覧表!$AJ$5:$AR$107,9,0))</f>
        <v/>
      </c>
      <c r="BD25" t="str">
        <f>IF(ISERROR(VLOOKUP($AZ25,申込一覧表!$AJ$5:$AO$107,3,0)),"",VLOOKUP($AZ25,申込一覧表!$AJ$5:$AO$107,6,0))</f>
        <v/>
      </c>
      <c r="BE25" t="str">
        <f>IF(ISERROR(VLOOKUP($AZ25,申込一覧表!$AJ$5:$AY$107,3,0)),"",VLOOKUP($AZ25,申込一覧表!$AJ$5:$AY$107,13,0))</f>
        <v/>
      </c>
      <c r="BF25" t="str">
        <f>IF(ISERROR(VLOOKUP($AZ25,申込一覧表!$AJ$5:$AY$107,3,0)),"",VLOOKUP($AZ25,申込一覧表!$AJ$5:$AY$107,8,0))</f>
        <v/>
      </c>
      <c r="BG25">
        <f t="shared" si="42"/>
        <v>0</v>
      </c>
      <c r="BH25">
        <f t="shared" si="42"/>
        <v>0</v>
      </c>
      <c r="BI25">
        <f t="shared" si="42"/>
        <v>0</v>
      </c>
      <c r="BJ25">
        <f t="shared" si="42"/>
        <v>0</v>
      </c>
      <c r="BK25">
        <f t="shared" si="42"/>
        <v>0</v>
      </c>
      <c r="BL25">
        <f t="shared" si="42"/>
        <v>0</v>
      </c>
      <c r="BM25">
        <f t="shared" si="42"/>
        <v>0</v>
      </c>
      <c r="BN25">
        <f t="shared" si="42"/>
        <v>0</v>
      </c>
      <c r="BO25">
        <f t="shared" si="42"/>
        <v>0</v>
      </c>
      <c r="BP25">
        <f t="shared" si="42"/>
        <v>0</v>
      </c>
      <c r="BQ25">
        <f t="shared" si="42"/>
        <v>0</v>
      </c>
      <c r="BR25">
        <f t="shared" si="42"/>
        <v>0</v>
      </c>
    </row>
    <row r="26" spans="1:71" ht="14.25" customHeight="1" x14ac:dyDescent="0.15">
      <c r="A26" s="12" t="str">
        <f t="shared" si="41"/>
        <v/>
      </c>
      <c r="B26" s="12" t="str">
        <f t="shared" si="3"/>
        <v/>
      </c>
      <c r="C26" s="14" t="str">
        <f t="shared" si="4"/>
        <v/>
      </c>
      <c r="D26" s="35"/>
      <c r="E26" s="36"/>
      <c r="F26" s="35"/>
      <c r="G26" s="35"/>
      <c r="H26" s="35"/>
      <c r="I26" s="35"/>
      <c r="J26" s="21" t="str">
        <f t="shared" si="5"/>
        <v/>
      </c>
      <c r="K26" s="14" t="str">
        <f t="shared" si="6"/>
        <v/>
      </c>
      <c r="L26" s="14" t="str">
        <f t="shared" si="7"/>
        <v>999:99.99</v>
      </c>
      <c r="N26" s="13" t="str">
        <f t="shared" si="8"/>
        <v/>
      </c>
      <c r="O26" s="13" t="str">
        <f t="shared" si="1"/>
        <v/>
      </c>
      <c r="P26" s="13" t="str">
        <f t="shared" si="9"/>
        <v/>
      </c>
      <c r="Q26" s="13" t="str">
        <f t="shared" si="10"/>
        <v/>
      </c>
      <c r="R26" s="13">
        <f t="shared" si="11"/>
        <v>0</v>
      </c>
      <c r="S26" s="13">
        <f t="shared" si="12"/>
        <v>0</v>
      </c>
      <c r="T26" s="13">
        <f t="shared" si="13"/>
        <v>0</v>
      </c>
      <c r="U26" s="13">
        <f t="shared" si="14"/>
        <v>0</v>
      </c>
      <c r="V26" s="13">
        <f t="shared" si="15"/>
        <v>0</v>
      </c>
      <c r="W26" s="13">
        <f t="shared" si="16"/>
        <v>0</v>
      </c>
      <c r="X26" s="13">
        <f t="shared" si="17"/>
        <v>0</v>
      </c>
      <c r="Y26" s="13">
        <f t="shared" si="18"/>
        <v>0</v>
      </c>
      <c r="Z26" s="13">
        <f t="shared" si="19"/>
        <v>0</v>
      </c>
      <c r="AA26" s="13">
        <f t="shared" si="20"/>
        <v>0</v>
      </c>
      <c r="AB26" s="13">
        <f t="shared" si="21"/>
        <v>0</v>
      </c>
      <c r="AC26" s="13">
        <f t="shared" si="22"/>
        <v>0</v>
      </c>
      <c r="AD26" s="13">
        <f t="shared" si="23"/>
        <v>0</v>
      </c>
      <c r="AE26" s="13">
        <f t="shared" si="24"/>
        <v>0</v>
      </c>
      <c r="AF26" s="39" t="str">
        <f t="shared" si="25"/>
        <v/>
      </c>
      <c r="AG26" s="39" t="str">
        <f t="shared" si="26"/>
        <v/>
      </c>
      <c r="AH26" s="39" t="str">
        <f t="shared" si="27"/>
        <v/>
      </c>
      <c r="AI26" s="39" t="str">
        <f t="shared" si="28"/>
        <v/>
      </c>
      <c r="AJ26" s="39">
        <f t="shared" si="29"/>
        <v>0</v>
      </c>
      <c r="AK26" s="39">
        <f t="shared" si="30"/>
        <v>0</v>
      </c>
      <c r="AL26" s="39">
        <f t="shared" si="31"/>
        <v>0</v>
      </c>
      <c r="AM26" s="39">
        <f t="shared" si="32"/>
        <v>0</v>
      </c>
      <c r="AN26" s="39">
        <f t="shared" si="33"/>
        <v>0</v>
      </c>
      <c r="AO26" s="39" t="str">
        <f t="shared" si="34"/>
        <v/>
      </c>
      <c r="AP26" s="13">
        <f t="shared" si="35"/>
        <v>0</v>
      </c>
      <c r="AQ26" s="13" t="str">
        <f t="shared" si="36"/>
        <v/>
      </c>
      <c r="AR26" s="13" t="str">
        <f t="shared" si="37"/>
        <v/>
      </c>
      <c r="AS26" s="13" t="str">
        <f t="shared" si="38"/>
        <v/>
      </c>
      <c r="AT26" s="13" t="str">
        <f t="shared" si="39"/>
        <v/>
      </c>
      <c r="AZ26">
        <v>20</v>
      </c>
      <c r="BA26" t="str">
        <f>IF(ISERROR(VLOOKUP($AZ26,申込一覧表!$AJ$5:$AO$107,3,0)),"",VLOOKUP($AZ26,申込一覧表!$AJ$5:$AO$107,3,0))</f>
        <v/>
      </c>
      <c r="BB26" t="str">
        <f>IF(ISERROR(VLOOKUP($AZ26,申込一覧表!$AJ$5:$AO$107,3,0)),"",VLOOKUP($AZ26,申込一覧表!$AJ$5:$AO$107,4,0))</f>
        <v/>
      </c>
      <c r="BC26" t="str">
        <f>IF(ISERROR(VLOOKUP($AZ26,申込一覧表!$AJ$5:$AO$107,3,0)),"",VLOOKUP($AZ26,申込一覧表!$AJ$5:$AR$107,9,0))</f>
        <v/>
      </c>
      <c r="BD26" t="str">
        <f>IF(ISERROR(VLOOKUP($AZ26,申込一覧表!$AJ$5:$AO$107,3,0)),"",VLOOKUP($AZ26,申込一覧表!$AJ$5:$AO$107,6,0))</f>
        <v/>
      </c>
      <c r="BE26" t="str">
        <f>IF(ISERROR(VLOOKUP($AZ26,申込一覧表!$AJ$5:$AY$107,3,0)),"",VLOOKUP($AZ26,申込一覧表!$AJ$5:$AY$107,13,0))</f>
        <v/>
      </c>
      <c r="BF26" t="str">
        <f>IF(ISERROR(VLOOKUP($AZ26,申込一覧表!$AJ$5:$AY$107,3,0)),"",VLOOKUP($AZ26,申込一覧表!$AJ$5:$AY$107,8,0))</f>
        <v/>
      </c>
      <c r="BG26">
        <f t="shared" si="42"/>
        <v>0</v>
      </c>
      <c r="BH26">
        <f t="shared" si="42"/>
        <v>0</v>
      </c>
      <c r="BI26">
        <f t="shared" si="42"/>
        <v>0</v>
      </c>
      <c r="BJ26">
        <f t="shared" si="42"/>
        <v>0</v>
      </c>
      <c r="BK26">
        <f t="shared" si="42"/>
        <v>0</v>
      </c>
      <c r="BL26">
        <f t="shared" si="42"/>
        <v>0</v>
      </c>
      <c r="BM26">
        <f t="shared" si="42"/>
        <v>0</v>
      </c>
      <c r="BN26">
        <f t="shared" si="42"/>
        <v>0</v>
      </c>
      <c r="BO26">
        <f t="shared" si="42"/>
        <v>0</v>
      </c>
      <c r="BP26">
        <f t="shared" si="42"/>
        <v>0</v>
      </c>
      <c r="BQ26">
        <f t="shared" si="42"/>
        <v>0</v>
      </c>
      <c r="BR26">
        <f t="shared" si="42"/>
        <v>0</v>
      </c>
    </row>
    <row r="27" spans="1:71" ht="14.25" customHeight="1" x14ac:dyDescent="0.15">
      <c r="A27" s="12" t="str">
        <f t="shared" si="41"/>
        <v/>
      </c>
      <c r="B27" s="12" t="str">
        <f t="shared" si="3"/>
        <v/>
      </c>
      <c r="C27" s="14" t="str">
        <f t="shared" si="4"/>
        <v/>
      </c>
      <c r="D27" s="35"/>
      <c r="E27" s="36"/>
      <c r="F27" s="35"/>
      <c r="G27" s="35"/>
      <c r="H27" s="35"/>
      <c r="I27" s="35"/>
      <c r="J27" s="21" t="str">
        <f t="shared" si="5"/>
        <v/>
      </c>
      <c r="K27" s="14" t="str">
        <f t="shared" si="6"/>
        <v/>
      </c>
      <c r="L27" s="14" t="str">
        <f t="shared" si="7"/>
        <v>999:99.99</v>
      </c>
      <c r="N27" s="13" t="str">
        <f t="shared" si="8"/>
        <v/>
      </c>
      <c r="O27" s="13" t="str">
        <f t="shared" si="1"/>
        <v/>
      </c>
      <c r="P27" s="13" t="str">
        <f t="shared" si="9"/>
        <v/>
      </c>
      <c r="Q27" s="13" t="str">
        <f t="shared" si="10"/>
        <v/>
      </c>
      <c r="R27" s="13">
        <f t="shared" si="11"/>
        <v>0</v>
      </c>
      <c r="S27" s="13">
        <f t="shared" si="12"/>
        <v>0</v>
      </c>
      <c r="T27" s="13">
        <f t="shared" si="13"/>
        <v>0</v>
      </c>
      <c r="U27" s="13">
        <f t="shared" si="14"/>
        <v>0</v>
      </c>
      <c r="V27" s="13">
        <f t="shared" si="15"/>
        <v>0</v>
      </c>
      <c r="W27" s="13">
        <f t="shared" si="16"/>
        <v>0</v>
      </c>
      <c r="X27" s="13">
        <f t="shared" si="17"/>
        <v>0</v>
      </c>
      <c r="Y27" s="13">
        <f t="shared" si="18"/>
        <v>0</v>
      </c>
      <c r="Z27" s="13">
        <f t="shared" si="19"/>
        <v>0</v>
      </c>
      <c r="AA27" s="13">
        <f t="shared" si="20"/>
        <v>0</v>
      </c>
      <c r="AB27" s="13">
        <f t="shared" si="21"/>
        <v>0</v>
      </c>
      <c r="AC27" s="13">
        <f t="shared" si="22"/>
        <v>0</v>
      </c>
      <c r="AD27" s="13">
        <f t="shared" si="23"/>
        <v>0</v>
      </c>
      <c r="AE27" s="13">
        <f t="shared" si="24"/>
        <v>0</v>
      </c>
      <c r="AF27" s="39" t="str">
        <f t="shared" si="25"/>
        <v/>
      </c>
      <c r="AG27" s="39" t="str">
        <f t="shared" si="26"/>
        <v/>
      </c>
      <c r="AH27" s="39" t="str">
        <f t="shared" si="27"/>
        <v/>
      </c>
      <c r="AI27" s="39" t="str">
        <f t="shared" si="28"/>
        <v/>
      </c>
      <c r="AJ27" s="39">
        <f t="shared" si="29"/>
        <v>0</v>
      </c>
      <c r="AK27" s="39">
        <f t="shared" si="30"/>
        <v>0</v>
      </c>
      <c r="AL27" s="39">
        <f t="shared" si="31"/>
        <v>0</v>
      </c>
      <c r="AM27" s="39">
        <f t="shared" si="32"/>
        <v>0</v>
      </c>
      <c r="AN27" s="39">
        <f t="shared" si="33"/>
        <v>0</v>
      </c>
      <c r="AO27" s="39" t="str">
        <f t="shared" si="34"/>
        <v/>
      </c>
      <c r="AP27" s="13">
        <f t="shared" si="35"/>
        <v>0</v>
      </c>
      <c r="AQ27" s="13" t="str">
        <f t="shared" si="36"/>
        <v/>
      </c>
      <c r="AR27" s="13" t="str">
        <f t="shared" si="37"/>
        <v/>
      </c>
      <c r="AS27" s="13" t="str">
        <f t="shared" si="38"/>
        <v/>
      </c>
      <c r="AT27" s="13" t="str">
        <f t="shared" si="39"/>
        <v/>
      </c>
      <c r="AU27" s="10"/>
      <c r="AZ27">
        <v>21</v>
      </c>
      <c r="BA27" t="str">
        <f>IF(ISERROR(VLOOKUP($AZ27,申込一覧表!$AJ$5:$AO$107,3,0)),"",VLOOKUP($AZ27,申込一覧表!$AJ$5:$AO$107,3,0))</f>
        <v/>
      </c>
      <c r="BB27" t="str">
        <f>IF(ISERROR(VLOOKUP($AZ27,申込一覧表!$AJ$5:$AO$107,3,0)),"",VLOOKUP($AZ27,申込一覧表!$AJ$5:$AO$107,4,0))</f>
        <v/>
      </c>
      <c r="BC27" t="str">
        <f>IF(ISERROR(VLOOKUP($AZ27,申込一覧表!$AJ$5:$AO$107,3,0)),"",VLOOKUP($AZ27,申込一覧表!$AJ$5:$AR$107,9,0))</f>
        <v/>
      </c>
      <c r="BD27" t="str">
        <f>IF(ISERROR(VLOOKUP($AZ27,申込一覧表!$AJ$5:$AO$107,3,0)),"",VLOOKUP($AZ27,申込一覧表!$AJ$5:$AO$107,6,0))</f>
        <v/>
      </c>
      <c r="BE27" t="str">
        <f>IF(ISERROR(VLOOKUP($AZ27,申込一覧表!$AJ$5:$AY$107,3,0)),"",VLOOKUP($AZ27,申込一覧表!$AJ$5:$AY$107,13,0))</f>
        <v/>
      </c>
      <c r="BF27" t="str">
        <f>IF(ISERROR(VLOOKUP($AZ27,申込一覧表!$AJ$5:$AY$107,3,0)),"",VLOOKUP($AZ27,申込一覧表!$AJ$5:$AY$107,8,0))</f>
        <v/>
      </c>
      <c r="BG27">
        <f t="shared" si="42"/>
        <v>0</v>
      </c>
      <c r="BH27">
        <f t="shared" si="42"/>
        <v>0</v>
      </c>
      <c r="BI27">
        <f t="shared" si="42"/>
        <v>0</v>
      </c>
      <c r="BJ27">
        <f t="shared" si="42"/>
        <v>0</v>
      </c>
      <c r="BK27">
        <f t="shared" si="42"/>
        <v>0</v>
      </c>
      <c r="BL27">
        <f t="shared" si="42"/>
        <v>0</v>
      </c>
      <c r="BM27">
        <f t="shared" si="42"/>
        <v>0</v>
      </c>
      <c r="BN27">
        <f t="shared" si="42"/>
        <v>0</v>
      </c>
      <c r="BO27">
        <f t="shared" si="42"/>
        <v>0</v>
      </c>
      <c r="BP27">
        <f t="shared" si="42"/>
        <v>0</v>
      </c>
      <c r="BQ27">
        <f t="shared" si="42"/>
        <v>0</v>
      </c>
      <c r="BR27">
        <f t="shared" si="42"/>
        <v>0</v>
      </c>
    </row>
    <row r="28" spans="1:71" ht="14.25" customHeight="1" x14ac:dyDescent="0.15">
      <c r="A28" s="12" t="str">
        <f t="shared" si="41"/>
        <v/>
      </c>
      <c r="B28" s="12" t="str">
        <f t="shared" si="3"/>
        <v/>
      </c>
      <c r="C28" s="14" t="str">
        <f t="shared" si="4"/>
        <v/>
      </c>
      <c r="D28" s="35"/>
      <c r="E28" s="36"/>
      <c r="F28" s="35"/>
      <c r="G28" s="35"/>
      <c r="H28" s="35"/>
      <c r="I28" s="35"/>
      <c r="J28" s="21" t="str">
        <f t="shared" si="5"/>
        <v/>
      </c>
      <c r="K28" s="14" t="str">
        <f t="shared" si="6"/>
        <v/>
      </c>
      <c r="L28" s="14" t="str">
        <f t="shared" si="7"/>
        <v>999:99.99</v>
      </c>
      <c r="N28" s="13" t="str">
        <f t="shared" si="8"/>
        <v/>
      </c>
      <c r="O28" s="13" t="str">
        <f t="shared" si="1"/>
        <v/>
      </c>
      <c r="P28" s="13" t="str">
        <f t="shared" si="9"/>
        <v/>
      </c>
      <c r="Q28" s="13" t="str">
        <f t="shared" si="10"/>
        <v/>
      </c>
      <c r="R28" s="13">
        <f t="shared" si="11"/>
        <v>0</v>
      </c>
      <c r="S28" s="13">
        <f t="shared" si="12"/>
        <v>0</v>
      </c>
      <c r="T28" s="13">
        <f t="shared" si="13"/>
        <v>0</v>
      </c>
      <c r="U28" s="13">
        <f t="shared" si="14"/>
        <v>0</v>
      </c>
      <c r="V28" s="13">
        <f t="shared" si="15"/>
        <v>0</v>
      </c>
      <c r="W28" s="13">
        <f t="shared" si="16"/>
        <v>0</v>
      </c>
      <c r="X28" s="13">
        <f t="shared" si="17"/>
        <v>0</v>
      </c>
      <c r="Y28" s="13">
        <f t="shared" si="18"/>
        <v>0</v>
      </c>
      <c r="Z28" s="13">
        <f t="shared" si="19"/>
        <v>0</v>
      </c>
      <c r="AA28" s="13">
        <f t="shared" si="20"/>
        <v>0</v>
      </c>
      <c r="AB28" s="13">
        <f t="shared" si="21"/>
        <v>0</v>
      </c>
      <c r="AC28" s="13">
        <f t="shared" si="22"/>
        <v>0</v>
      </c>
      <c r="AD28" s="13">
        <f t="shared" si="23"/>
        <v>0</v>
      </c>
      <c r="AE28" s="13">
        <f t="shared" si="24"/>
        <v>0</v>
      </c>
      <c r="AF28" s="39" t="str">
        <f t="shared" si="25"/>
        <v/>
      </c>
      <c r="AG28" s="39" t="str">
        <f t="shared" si="26"/>
        <v/>
      </c>
      <c r="AH28" s="39" t="str">
        <f t="shared" si="27"/>
        <v/>
      </c>
      <c r="AI28" s="39" t="str">
        <f t="shared" si="28"/>
        <v/>
      </c>
      <c r="AJ28" s="39">
        <f t="shared" si="29"/>
        <v>0</v>
      </c>
      <c r="AK28" s="39">
        <f t="shared" si="30"/>
        <v>0</v>
      </c>
      <c r="AL28" s="39">
        <f t="shared" si="31"/>
        <v>0</v>
      </c>
      <c r="AM28" s="39">
        <f t="shared" si="32"/>
        <v>0</v>
      </c>
      <c r="AN28" s="39">
        <f t="shared" si="33"/>
        <v>0</v>
      </c>
      <c r="AO28" s="39" t="str">
        <f t="shared" si="34"/>
        <v/>
      </c>
      <c r="AP28" s="13">
        <f t="shared" si="35"/>
        <v>0</v>
      </c>
      <c r="AQ28" s="13" t="str">
        <f t="shared" si="36"/>
        <v/>
      </c>
      <c r="AR28" s="13" t="str">
        <f t="shared" si="37"/>
        <v/>
      </c>
      <c r="AS28" s="13" t="str">
        <f t="shared" si="38"/>
        <v/>
      </c>
      <c r="AT28" s="13" t="str">
        <f t="shared" si="39"/>
        <v/>
      </c>
      <c r="AZ28">
        <v>22</v>
      </c>
      <c r="BA28" t="str">
        <f>IF(ISERROR(VLOOKUP($AZ28,申込一覧表!$AJ$5:$AO$107,3,0)),"",VLOOKUP($AZ28,申込一覧表!$AJ$5:$AO$107,3,0))</f>
        <v/>
      </c>
      <c r="BB28" t="str">
        <f>IF(ISERROR(VLOOKUP($AZ28,申込一覧表!$AJ$5:$AO$107,3,0)),"",VLOOKUP($AZ28,申込一覧表!$AJ$5:$AO$107,4,0))</f>
        <v/>
      </c>
      <c r="BC28" t="str">
        <f>IF(ISERROR(VLOOKUP($AZ28,申込一覧表!$AJ$5:$AO$107,3,0)),"",VLOOKUP($AZ28,申込一覧表!$AJ$5:$AR$107,9,0))</f>
        <v/>
      </c>
      <c r="BD28" t="str">
        <f>IF(ISERROR(VLOOKUP($AZ28,申込一覧表!$AJ$5:$AO$107,3,0)),"",VLOOKUP($AZ28,申込一覧表!$AJ$5:$AO$107,6,0))</f>
        <v/>
      </c>
      <c r="BE28" t="str">
        <f>IF(ISERROR(VLOOKUP($AZ28,申込一覧表!$AJ$5:$AY$107,3,0)),"",VLOOKUP($AZ28,申込一覧表!$AJ$5:$AY$107,13,0))</f>
        <v/>
      </c>
      <c r="BF28" t="str">
        <f>IF(ISERROR(VLOOKUP($AZ28,申込一覧表!$AJ$5:$AY$107,3,0)),"",VLOOKUP($AZ28,申込一覧表!$AJ$5:$AY$107,8,0))</f>
        <v/>
      </c>
      <c r="BG28">
        <f t="shared" si="42"/>
        <v>0</v>
      </c>
      <c r="BH28">
        <f t="shared" si="42"/>
        <v>0</v>
      </c>
      <c r="BI28">
        <f t="shared" si="42"/>
        <v>0</v>
      </c>
      <c r="BJ28">
        <f t="shared" si="42"/>
        <v>0</v>
      </c>
      <c r="BK28">
        <f t="shared" si="42"/>
        <v>0</v>
      </c>
      <c r="BL28">
        <f t="shared" si="42"/>
        <v>0</v>
      </c>
      <c r="BM28">
        <f t="shared" si="42"/>
        <v>0</v>
      </c>
      <c r="BN28">
        <f t="shared" si="42"/>
        <v>0</v>
      </c>
      <c r="BO28">
        <f t="shared" si="42"/>
        <v>0</v>
      </c>
      <c r="BP28">
        <f t="shared" si="42"/>
        <v>0</v>
      </c>
      <c r="BQ28">
        <f t="shared" si="42"/>
        <v>0</v>
      </c>
      <c r="BR28">
        <f t="shared" si="42"/>
        <v>0</v>
      </c>
    </row>
    <row r="29" spans="1:71" s="10" customFormat="1" ht="14.25" customHeight="1" x14ac:dyDescent="0.15">
      <c r="A29" s="12" t="str">
        <f t="shared" si="41"/>
        <v/>
      </c>
      <c r="B29" s="12" t="str">
        <f t="shared" si="3"/>
        <v/>
      </c>
      <c r="C29" s="14" t="str">
        <f t="shared" si="4"/>
        <v/>
      </c>
      <c r="D29" s="35"/>
      <c r="E29" s="36"/>
      <c r="F29" s="35"/>
      <c r="G29" s="35"/>
      <c r="H29" s="35"/>
      <c r="I29" s="35"/>
      <c r="J29" s="21" t="str">
        <f t="shared" si="5"/>
        <v/>
      </c>
      <c r="K29" s="14" t="str">
        <f t="shared" si="6"/>
        <v/>
      </c>
      <c r="L29" s="14" t="str">
        <f t="shared" si="7"/>
        <v>999:99.99</v>
      </c>
      <c r="N29" s="13" t="str">
        <f t="shared" si="8"/>
        <v/>
      </c>
      <c r="O29" s="13" t="str">
        <f t="shared" si="1"/>
        <v/>
      </c>
      <c r="P29" s="13" t="str">
        <f t="shared" si="9"/>
        <v/>
      </c>
      <c r="Q29" s="13" t="str">
        <f t="shared" si="10"/>
        <v/>
      </c>
      <c r="R29" s="13">
        <f t="shared" si="11"/>
        <v>0</v>
      </c>
      <c r="S29" s="13">
        <f t="shared" si="12"/>
        <v>0</v>
      </c>
      <c r="T29" s="13">
        <f t="shared" si="13"/>
        <v>0</v>
      </c>
      <c r="U29" s="13">
        <f t="shared" si="14"/>
        <v>0</v>
      </c>
      <c r="V29" s="13">
        <f t="shared" si="15"/>
        <v>0</v>
      </c>
      <c r="W29" s="13">
        <f t="shared" si="16"/>
        <v>0</v>
      </c>
      <c r="X29" s="13">
        <f t="shared" si="17"/>
        <v>0</v>
      </c>
      <c r="Y29" s="13">
        <f t="shared" si="18"/>
        <v>0</v>
      </c>
      <c r="Z29" s="13">
        <f t="shared" si="19"/>
        <v>0</v>
      </c>
      <c r="AA29" s="13">
        <f t="shared" si="20"/>
        <v>0</v>
      </c>
      <c r="AB29" s="13">
        <f t="shared" si="21"/>
        <v>0</v>
      </c>
      <c r="AC29" s="13">
        <f t="shared" si="22"/>
        <v>0</v>
      </c>
      <c r="AD29" s="13">
        <f t="shared" si="23"/>
        <v>0</v>
      </c>
      <c r="AE29" s="13">
        <f t="shared" si="24"/>
        <v>0</v>
      </c>
      <c r="AF29" s="39" t="str">
        <f t="shared" si="25"/>
        <v/>
      </c>
      <c r="AG29" s="39" t="str">
        <f t="shared" si="26"/>
        <v/>
      </c>
      <c r="AH29" s="39" t="str">
        <f t="shared" si="27"/>
        <v/>
      </c>
      <c r="AI29" s="39" t="str">
        <f t="shared" si="28"/>
        <v/>
      </c>
      <c r="AJ29" s="39">
        <f t="shared" si="29"/>
        <v>0</v>
      </c>
      <c r="AK29" s="39">
        <f t="shared" si="30"/>
        <v>0</v>
      </c>
      <c r="AL29" s="39">
        <f t="shared" si="31"/>
        <v>0</v>
      </c>
      <c r="AM29" s="39">
        <f t="shared" si="32"/>
        <v>0</v>
      </c>
      <c r="AN29" s="39">
        <f t="shared" si="33"/>
        <v>0</v>
      </c>
      <c r="AO29" s="39" t="str">
        <f t="shared" si="34"/>
        <v/>
      </c>
      <c r="AP29" s="13">
        <f t="shared" si="35"/>
        <v>0</v>
      </c>
      <c r="AQ29" s="13" t="str">
        <f t="shared" si="36"/>
        <v/>
      </c>
      <c r="AR29" s="13" t="str">
        <f t="shared" si="37"/>
        <v/>
      </c>
      <c r="AS29" s="13" t="str">
        <f t="shared" si="38"/>
        <v/>
      </c>
      <c r="AT29" s="13" t="str">
        <f t="shared" si="39"/>
        <v/>
      </c>
      <c r="AU29"/>
      <c r="AZ29">
        <v>23</v>
      </c>
      <c r="BA29" t="str">
        <f>IF(ISERROR(VLOOKUP($AZ29,申込一覧表!$AJ$5:$AO$107,3,0)),"",VLOOKUP($AZ29,申込一覧表!$AJ$5:$AO$107,3,0))</f>
        <v/>
      </c>
      <c r="BB29" t="str">
        <f>IF(ISERROR(VLOOKUP($AZ29,申込一覧表!$AJ$5:$AO$107,3,0)),"",VLOOKUP($AZ29,申込一覧表!$AJ$5:$AO$107,4,0))</f>
        <v/>
      </c>
      <c r="BC29" t="str">
        <f>IF(ISERROR(VLOOKUP($AZ29,申込一覧表!$AJ$5:$AO$107,3,0)),"",VLOOKUP($AZ29,申込一覧表!$AJ$5:$AR$107,9,0))</f>
        <v/>
      </c>
      <c r="BD29" t="str">
        <f>IF(ISERROR(VLOOKUP($AZ29,申込一覧表!$AJ$5:$AO$107,3,0)),"",VLOOKUP($AZ29,申込一覧表!$AJ$5:$AO$107,6,0))</f>
        <v/>
      </c>
      <c r="BE29" t="str">
        <f>IF(ISERROR(VLOOKUP($AZ29,申込一覧表!$AJ$5:$AY$107,3,0)),"",VLOOKUP($AZ29,申込一覧表!$AJ$5:$AY$107,13,0))</f>
        <v/>
      </c>
      <c r="BF29" t="str">
        <f>IF(ISERROR(VLOOKUP($AZ29,申込一覧表!$AJ$5:$AY$107,3,0)),"",VLOOKUP($AZ29,申込一覧表!$AJ$5:$AY$107,8,0))</f>
        <v/>
      </c>
      <c r="BG29">
        <f t="shared" si="42"/>
        <v>0</v>
      </c>
      <c r="BH29">
        <f t="shared" si="42"/>
        <v>0</v>
      </c>
      <c r="BI29">
        <f t="shared" si="42"/>
        <v>0</v>
      </c>
      <c r="BJ29">
        <f t="shared" si="42"/>
        <v>0</v>
      </c>
      <c r="BK29">
        <f t="shared" si="42"/>
        <v>0</v>
      </c>
      <c r="BL29">
        <f t="shared" si="42"/>
        <v>0</v>
      </c>
      <c r="BM29">
        <f t="shared" si="42"/>
        <v>0</v>
      </c>
      <c r="BN29">
        <f t="shared" si="42"/>
        <v>0</v>
      </c>
      <c r="BO29">
        <f t="shared" si="42"/>
        <v>0</v>
      </c>
      <c r="BP29">
        <f t="shared" si="42"/>
        <v>0</v>
      </c>
      <c r="BQ29">
        <f t="shared" si="42"/>
        <v>0</v>
      </c>
      <c r="BR29">
        <f t="shared" si="42"/>
        <v>0</v>
      </c>
    </row>
    <row r="30" spans="1:71" ht="14.25" customHeight="1" x14ac:dyDescent="0.15">
      <c r="A30" s="12" t="str">
        <f t="shared" si="41"/>
        <v/>
      </c>
      <c r="B30" s="12" t="str">
        <f t="shared" si="3"/>
        <v/>
      </c>
      <c r="C30" s="14" t="str">
        <f t="shared" si="4"/>
        <v/>
      </c>
      <c r="D30" s="35"/>
      <c r="E30" s="36"/>
      <c r="F30" s="35"/>
      <c r="G30" s="35"/>
      <c r="H30" s="35"/>
      <c r="I30" s="35"/>
      <c r="J30" s="21" t="str">
        <f t="shared" si="5"/>
        <v/>
      </c>
      <c r="K30" s="14" t="str">
        <f t="shared" si="6"/>
        <v/>
      </c>
      <c r="L30" s="14" t="str">
        <f t="shared" si="7"/>
        <v>999:99.99</v>
      </c>
      <c r="N30" s="13" t="str">
        <f t="shared" si="8"/>
        <v/>
      </c>
      <c r="O30" s="13" t="str">
        <f t="shared" si="1"/>
        <v/>
      </c>
      <c r="P30" s="13" t="str">
        <f t="shared" si="9"/>
        <v/>
      </c>
      <c r="Q30" s="13" t="str">
        <f t="shared" si="10"/>
        <v/>
      </c>
      <c r="R30" s="13">
        <f t="shared" si="11"/>
        <v>0</v>
      </c>
      <c r="S30" s="13">
        <f t="shared" si="12"/>
        <v>0</v>
      </c>
      <c r="T30" s="13">
        <f t="shared" si="13"/>
        <v>0</v>
      </c>
      <c r="U30" s="13">
        <f t="shared" si="14"/>
        <v>0</v>
      </c>
      <c r="V30" s="13">
        <f t="shared" si="15"/>
        <v>0</v>
      </c>
      <c r="W30" s="13">
        <f t="shared" si="16"/>
        <v>0</v>
      </c>
      <c r="X30" s="13">
        <f t="shared" si="17"/>
        <v>0</v>
      </c>
      <c r="Y30" s="13">
        <f t="shared" si="18"/>
        <v>0</v>
      </c>
      <c r="Z30" s="13">
        <f t="shared" si="19"/>
        <v>0</v>
      </c>
      <c r="AA30" s="13">
        <f t="shared" si="20"/>
        <v>0</v>
      </c>
      <c r="AB30" s="13">
        <f t="shared" si="21"/>
        <v>0</v>
      </c>
      <c r="AC30" s="13">
        <f t="shared" si="22"/>
        <v>0</v>
      </c>
      <c r="AD30" s="13">
        <f t="shared" si="23"/>
        <v>0</v>
      </c>
      <c r="AE30" s="13">
        <f t="shared" si="24"/>
        <v>0</v>
      </c>
      <c r="AF30" s="39" t="str">
        <f t="shared" si="25"/>
        <v/>
      </c>
      <c r="AG30" s="39" t="str">
        <f t="shared" si="26"/>
        <v/>
      </c>
      <c r="AH30" s="39" t="str">
        <f t="shared" si="27"/>
        <v/>
      </c>
      <c r="AI30" s="39" t="str">
        <f t="shared" si="28"/>
        <v/>
      </c>
      <c r="AJ30" s="39">
        <f t="shared" si="29"/>
        <v>0</v>
      </c>
      <c r="AK30" s="39">
        <f t="shared" si="30"/>
        <v>0</v>
      </c>
      <c r="AL30" s="39">
        <f t="shared" si="31"/>
        <v>0</v>
      </c>
      <c r="AM30" s="39">
        <f t="shared" si="32"/>
        <v>0</v>
      </c>
      <c r="AN30" s="39">
        <f t="shared" si="33"/>
        <v>0</v>
      </c>
      <c r="AO30" s="39" t="str">
        <f t="shared" si="34"/>
        <v/>
      </c>
      <c r="AP30" s="13">
        <f t="shared" si="35"/>
        <v>0</v>
      </c>
      <c r="AQ30" s="13" t="str">
        <f t="shared" si="36"/>
        <v/>
      </c>
      <c r="AR30" s="13" t="str">
        <f t="shared" si="37"/>
        <v/>
      </c>
      <c r="AS30" s="13" t="str">
        <f t="shared" si="38"/>
        <v/>
      </c>
      <c r="AT30" s="13" t="str">
        <f t="shared" si="39"/>
        <v/>
      </c>
      <c r="AZ30">
        <v>24</v>
      </c>
      <c r="BA30" t="str">
        <f>IF(ISERROR(VLOOKUP($AZ30,申込一覧表!$AJ$5:$AO$107,3,0)),"",VLOOKUP($AZ30,申込一覧表!$AJ$5:$AO$107,3,0))</f>
        <v/>
      </c>
      <c r="BB30" t="str">
        <f>IF(ISERROR(VLOOKUP($AZ30,申込一覧表!$AJ$5:$AO$107,3,0)),"",VLOOKUP($AZ30,申込一覧表!$AJ$5:$AO$107,4,0))</f>
        <v/>
      </c>
      <c r="BC30" t="str">
        <f>IF(ISERROR(VLOOKUP($AZ30,申込一覧表!$AJ$5:$AO$107,3,0)),"",VLOOKUP($AZ30,申込一覧表!$AJ$5:$AR$107,9,0))</f>
        <v/>
      </c>
      <c r="BD30" t="str">
        <f>IF(ISERROR(VLOOKUP($AZ30,申込一覧表!$AJ$5:$AO$107,3,0)),"",VLOOKUP($AZ30,申込一覧表!$AJ$5:$AO$107,6,0))</f>
        <v/>
      </c>
      <c r="BE30" t="str">
        <f>IF(ISERROR(VLOOKUP($AZ30,申込一覧表!$AJ$5:$AY$107,3,0)),"",VLOOKUP($AZ30,申込一覧表!$AJ$5:$AY$107,13,0))</f>
        <v/>
      </c>
      <c r="BF30" t="str">
        <f>IF(ISERROR(VLOOKUP($AZ30,申込一覧表!$AJ$5:$AY$107,3,0)),"",VLOOKUP($AZ30,申込一覧表!$AJ$5:$AY$107,8,0))</f>
        <v/>
      </c>
      <c r="BG30">
        <f t="shared" si="42"/>
        <v>0</v>
      </c>
      <c r="BH30">
        <f t="shared" si="42"/>
        <v>0</v>
      </c>
      <c r="BI30">
        <f t="shared" si="42"/>
        <v>0</v>
      </c>
      <c r="BJ30">
        <f t="shared" si="42"/>
        <v>0</v>
      </c>
      <c r="BK30">
        <f t="shared" si="42"/>
        <v>0</v>
      </c>
      <c r="BL30">
        <f t="shared" si="42"/>
        <v>0</v>
      </c>
      <c r="BM30">
        <f t="shared" si="42"/>
        <v>0</v>
      </c>
      <c r="BN30">
        <f t="shared" si="42"/>
        <v>0</v>
      </c>
      <c r="BO30">
        <f t="shared" si="42"/>
        <v>0</v>
      </c>
      <c r="BP30">
        <f t="shared" si="42"/>
        <v>0</v>
      </c>
      <c r="BQ30">
        <f t="shared" si="42"/>
        <v>0</v>
      </c>
      <c r="BR30">
        <f t="shared" si="42"/>
        <v>0</v>
      </c>
    </row>
    <row r="31" spans="1:71" ht="14.25" customHeight="1" x14ac:dyDescent="0.15">
      <c r="A31" s="12" t="str">
        <f t="shared" si="41"/>
        <v/>
      </c>
      <c r="B31" s="12" t="str">
        <f t="shared" si="3"/>
        <v/>
      </c>
      <c r="C31" s="14" t="str">
        <f t="shared" si="4"/>
        <v/>
      </c>
      <c r="D31" s="35"/>
      <c r="E31" s="36"/>
      <c r="F31" s="35"/>
      <c r="G31" s="35"/>
      <c r="H31" s="35"/>
      <c r="I31" s="35"/>
      <c r="J31" s="21" t="str">
        <f t="shared" si="5"/>
        <v/>
      </c>
      <c r="K31" s="14" t="str">
        <f t="shared" si="6"/>
        <v/>
      </c>
      <c r="L31" s="14" t="str">
        <f t="shared" si="7"/>
        <v>999:99.99</v>
      </c>
      <c r="N31" s="13" t="str">
        <f t="shared" si="8"/>
        <v/>
      </c>
      <c r="O31" s="13" t="str">
        <f t="shared" si="1"/>
        <v/>
      </c>
      <c r="P31" s="13" t="str">
        <f t="shared" si="9"/>
        <v/>
      </c>
      <c r="Q31" s="13" t="str">
        <f t="shared" si="10"/>
        <v/>
      </c>
      <c r="R31" s="13">
        <f t="shared" si="11"/>
        <v>0</v>
      </c>
      <c r="S31" s="13">
        <f t="shared" si="12"/>
        <v>0</v>
      </c>
      <c r="T31" s="13">
        <f t="shared" si="13"/>
        <v>0</v>
      </c>
      <c r="U31" s="13">
        <f t="shared" si="14"/>
        <v>0</v>
      </c>
      <c r="V31" s="13">
        <f t="shared" si="15"/>
        <v>0</v>
      </c>
      <c r="W31" s="13">
        <f t="shared" si="16"/>
        <v>0</v>
      </c>
      <c r="X31" s="13">
        <f t="shared" si="17"/>
        <v>0</v>
      </c>
      <c r="Y31" s="13">
        <f t="shared" si="18"/>
        <v>0</v>
      </c>
      <c r="Z31" s="13">
        <f t="shared" si="19"/>
        <v>0</v>
      </c>
      <c r="AA31" s="13">
        <f t="shared" si="20"/>
        <v>0</v>
      </c>
      <c r="AB31" s="13">
        <f t="shared" si="21"/>
        <v>0</v>
      </c>
      <c r="AC31" s="13">
        <f t="shared" si="22"/>
        <v>0</v>
      </c>
      <c r="AD31" s="13">
        <f t="shared" si="23"/>
        <v>0</v>
      </c>
      <c r="AE31" s="13">
        <f t="shared" si="24"/>
        <v>0</v>
      </c>
      <c r="AF31" s="39" t="str">
        <f t="shared" si="25"/>
        <v/>
      </c>
      <c r="AG31" s="39" t="str">
        <f t="shared" si="26"/>
        <v/>
      </c>
      <c r="AH31" s="39" t="str">
        <f t="shared" si="27"/>
        <v/>
      </c>
      <c r="AI31" s="39" t="str">
        <f t="shared" si="28"/>
        <v/>
      </c>
      <c r="AJ31" s="39">
        <f t="shared" si="29"/>
        <v>0</v>
      </c>
      <c r="AK31" s="39">
        <f t="shared" si="30"/>
        <v>0</v>
      </c>
      <c r="AL31" s="39">
        <f t="shared" si="31"/>
        <v>0</v>
      </c>
      <c r="AM31" s="39">
        <f t="shared" si="32"/>
        <v>0</v>
      </c>
      <c r="AN31" s="39">
        <f t="shared" si="33"/>
        <v>0</v>
      </c>
      <c r="AO31" s="39" t="str">
        <f t="shared" si="34"/>
        <v/>
      </c>
      <c r="AP31" s="13">
        <f t="shared" si="35"/>
        <v>0</v>
      </c>
      <c r="AQ31" s="13" t="str">
        <f t="shared" si="36"/>
        <v/>
      </c>
      <c r="AR31" s="13" t="str">
        <f t="shared" si="37"/>
        <v/>
      </c>
      <c r="AS31" s="13" t="str">
        <f t="shared" si="38"/>
        <v/>
      </c>
      <c r="AT31" s="13" t="str">
        <f t="shared" si="39"/>
        <v/>
      </c>
      <c r="AZ31">
        <v>25</v>
      </c>
      <c r="BA31" t="str">
        <f>IF(ISERROR(VLOOKUP($AZ31,申込一覧表!$AJ$5:$AO$107,3,0)),"",VLOOKUP($AZ31,申込一覧表!$AJ$5:$AO$107,3,0))</f>
        <v/>
      </c>
      <c r="BB31" t="str">
        <f>IF(ISERROR(VLOOKUP($AZ31,申込一覧表!$AJ$5:$AO$107,3,0)),"",VLOOKUP($AZ31,申込一覧表!$AJ$5:$AO$107,4,0))</f>
        <v/>
      </c>
      <c r="BC31" t="str">
        <f>IF(ISERROR(VLOOKUP($AZ31,申込一覧表!$AJ$5:$AO$107,3,0)),"",VLOOKUP($AZ31,申込一覧表!$AJ$5:$AR$107,9,0))</f>
        <v/>
      </c>
      <c r="BD31" t="str">
        <f>IF(ISERROR(VLOOKUP($AZ31,申込一覧表!$AJ$5:$AO$107,3,0)),"",VLOOKUP($AZ31,申込一覧表!$AJ$5:$AO$107,6,0))</f>
        <v/>
      </c>
      <c r="BE31" t="str">
        <f>IF(ISERROR(VLOOKUP($AZ31,申込一覧表!$AJ$5:$AY$107,3,0)),"",VLOOKUP($AZ31,申込一覧表!$AJ$5:$AY$107,13,0))</f>
        <v/>
      </c>
      <c r="BF31" t="str">
        <f>IF(ISERROR(VLOOKUP($AZ31,申込一覧表!$AJ$5:$AY$107,3,0)),"",VLOOKUP($AZ31,申込一覧表!$AJ$5:$AY$107,8,0))</f>
        <v/>
      </c>
      <c r="BG31">
        <f t="shared" si="42"/>
        <v>0</v>
      </c>
      <c r="BH31">
        <f t="shared" si="42"/>
        <v>0</v>
      </c>
      <c r="BI31">
        <f t="shared" si="42"/>
        <v>0</v>
      </c>
      <c r="BJ31">
        <f t="shared" si="42"/>
        <v>0</v>
      </c>
      <c r="BK31">
        <f t="shared" si="42"/>
        <v>0</v>
      </c>
      <c r="BL31">
        <f t="shared" si="42"/>
        <v>0</v>
      </c>
      <c r="BM31">
        <f t="shared" si="42"/>
        <v>0</v>
      </c>
      <c r="BN31">
        <f t="shared" si="42"/>
        <v>0</v>
      </c>
      <c r="BO31">
        <f t="shared" si="42"/>
        <v>0</v>
      </c>
      <c r="BP31">
        <f t="shared" si="42"/>
        <v>0</v>
      </c>
      <c r="BQ31">
        <f t="shared" si="42"/>
        <v>0</v>
      </c>
      <c r="BR31">
        <f t="shared" si="42"/>
        <v>0</v>
      </c>
    </row>
    <row r="32" spans="1:71" ht="14.25" customHeight="1" x14ac:dyDescent="0.15">
      <c r="A32" s="12" t="str">
        <f t="shared" si="41"/>
        <v/>
      </c>
      <c r="B32" s="12" t="str">
        <f t="shared" si="3"/>
        <v/>
      </c>
      <c r="C32" s="14" t="str">
        <f t="shared" si="4"/>
        <v/>
      </c>
      <c r="D32" s="35"/>
      <c r="E32" s="36"/>
      <c r="F32" s="35"/>
      <c r="G32" s="35"/>
      <c r="H32" s="35"/>
      <c r="I32" s="35"/>
      <c r="J32" s="21" t="str">
        <f t="shared" si="5"/>
        <v/>
      </c>
      <c r="K32" s="14" t="str">
        <f t="shared" si="6"/>
        <v/>
      </c>
      <c r="L32" s="14" t="str">
        <f t="shared" si="7"/>
        <v>999:99.99</v>
      </c>
      <c r="N32" s="13" t="str">
        <f t="shared" si="8"/>
        <v/>
      </c>
      <c r="O32" s="13" t="str">
        <f t="shared" si="1"/>
        <v/>
      </c>
      <c r="P32" s="13" t="str">
        <f t="shared" si="9"/>
        <v/>
      </c>
      <c r="Q32" s="13" t="str">
        <f t="shared" si="10"/>
        <v/>
      </c>
      <c r="R32" s="13">
        <f t="shared" si="11"/>
        <v>0</v>
      </c>
      <c r="S32" s="13">
        <f t="shared" si="12"/>
        <v>0</v>
      </c>
      <c r="T32" s="13">
        <f t="shared" si="13"/>
        <v>0</v>
      </c>
      <c r="U32" s="13">
        <f t="shared" si="14"/>
        <v>0</v>
      </c>
      <c r="V32" s="13">
        <f t="shared" si="15"/>
        <v>0</v>
      </c>
      <c r="W32" s="13">
        <f t="shared" si="16"/>
        <v>0</v>
      </c>
      <c r="X32" s="13">
        <f t="shared" si="17"/>
        <v>0</v>
      </c>
      <c r="Y32" s="13">
        <f t="shared" si="18"/>
        <v>0</v>
      </c>
      <c r="Z32" s="13">
        <f t="shared" si="19"/>
        <v>0</v>
      </c>
      <c r="AA32" s="13">
        <f t="shared" si="20"/>
        <v>0</v>
      </c>
      <c r="AB32" s="13">
        <f t="shared" si="21"/>
        <v>0</v>
      </c>
      <c r="AC32" s="13">
        <f t="shared" si="22"/>
        <v>0</v>
      </c>
      <c r="AD32" s="13">
        <f t="shared" si="23"/>
        <v>0</v>
      </c>
      <c r="AE32" s="13">
        <f t="shared" si="24"/>
        <v>0</v>
      </c>
      <c r="AF32" s="39" t="str">
        <f t="shared" si="25"/>
        <v/>
      </c>
      <c r="AG32" s="39" t="str">
        <f t="shared" si="26"/>
        <v/>
      </c>
      <c r="AH32" s="39" t="str">
        <f t="shared" si="27"/>
        <v/>
      </c>
      <c r="AI32" s="39" t="str">
        <f t="shared" si="28"/>
        <v/>
      </c>
      <c r="AJ32" s="39">
        <f t="shared" si="29"/>
        <v>0</v>
      </c>
      <c r="AK32" s="39">
        <f t="shared" si="30"/>
        <v>0</v>
      </c>
      <c r="AL32" s="39">
        <f t="shared" si="31"/>
        <v>0</v>
      </c>
      <c r="AM32" s="39">
        <f t="shared" si="32"/>
        <v>0</v>
      </c>
      <c r="AN32" s="39">
        <f t="shared" si="33"/>
        <v>0</v>
      </c>
      <c r="AO32" s="39" t="str">
        <f t="shared" si="34"/>
        <v/>
      </c>
      <c r="AP32" s="13">
        <f t="shared" si="35"/>
        <v>0</v>
      </c>
      <c r="AQ32" s="13" t="str">
        <f t="shared" si="36"/>
        <v/>
      </c>
      <c r="AR32" s="13" t="str">
        <f t="shared" si="37"/>
        <v/>
      </c>
      <c r="AS32" s="13" t="str">
        <f t="shared" si="38"/>
        <v/>
      </c>
      <c r="AT32" s="13" t="str">
        <f t="shared" si="39"/>
        <v/>
      </c>
      <c r="AZ32">
        <v>26</v>
      </c>
      <c r="BA32" t="str">
        <f>IF(ISERROR(VLOOKUP($AZ32,申込一覧表!$AJ$5:$AO$107,3,0)),"",VLOOKUP($AZ32,申込一覧表!$AJ$5:$AO$107,3,0))</f>
        <v/>
      </c>
      <c r="BB32" t="str">
        <f>IF(ISERROR(VLOOKUP($AZ32,申込一覧表!$AJ$5:$AO$107,3,0)),"",VLOOKUP($AZ32,申込一覧表!$AJ$5:$AO$107,4,0))</f>
        <v/>
      </c>
      <c r="BC32" t="str">
        <f>IF(ISERROR(VLOOKUP($AZ32,申込一覧表!$AJ$5:$AO$107,3,0)),"",VLOOKUP($AZ32,申込一覧表!$AJ$5:$AR$107,9,0))</f>
        <v/>
      </c>
      <c r="BD32" t="str">
        <f>IF(ISERROR(VLOOKUP($AZ32,申込一覧表!$AJ$5:$AO$107,3,0)),"",VLOOKUP($AZ32,申込一覧表!$AJ$5:$AO$107,6,0))</f>
        <v/>
      </c>
      <c r="BE32" t="str">
        <f>IF(ISERROR(VLOOKUP($AZ32,申込一覧表!$AJ$5:$AY$107,3,0)),"",VLOOKUP($AZ32,申込一覧表!$AJ$5:$AY$107,13,0))</f>
        <v/>
      </c>
      <c r="BF32" t="str">
        <f>IF(ISERROR(VLOOKUP($AZ32,申込一覧表!$AJ$5:$AY$107,3,0)),"",VLOOKUP($AZ32,申込一覧表!$AJ$5:$AY$107,8,0))</f>
        <v/>
      </c>
      <c r="BG32">
        <f t="shared" si="42"/>
        <v>0</v>
      </c>
      <c r="BH32">
        <f t="shared" si="42"/>
        <v>0</v>
      </c>
      <c r="BI32">
        <f t="shared" si="42"/>
        <v>0</v>
      </c>
      <c r="BJ32">
        <f t="shared" si="42"/>
        <v>0</v>
      </c>
      <c r="BK32">
        <f t="shared" si="42"/>
        <v>0</v>
      </c>
      <c r="BL32">
        <f t="shared" si="42"/>
        <v>0</v>
      </c>
      <c r="BM32">
        <f t="shared" si="42"/>
        <v>0</v>
      </c>
      <c r="BN32">
        <f t="shared" si="42"/>
        <v>0</v>
      </c>
      <c r="BO32">
        <f t="shared" si="42"/>
        <v>0</v>
      </c>
      <c r="BP32">
        <f t="shared" si="42"/>
        <v>0</v>
      </c>
      <c r="BQ32">
        <f t="shared" si="42"/>
        <v>0</v>
      </c>
      <c r="BR32">
        <f t="shared" si="42"/>
        <v>0</v>
      </c>
    </row>
    <row r="33" spans="1:70" ht="14.25" customHeight="1" x14ac:dyDescent="0.15">
      <c r="A33" s="12" t="str">
        <f t="shared" si="41"/>
        <v/>
      </c>
      <c r="B33" s="12" t="str">
        <f t="shared" si="3"/>
        <v/>
      </c>
      <c r="C33" s="14" t="str">
        <f t="shared" si="4"/>
        <v/>
      </c>
      <c r="D33" s="35"/>
      <c r="E33" s="36"/>
      <c r="F33" s="35"/>
      <c r="G33" s="35"/>
      <c r="H33" s="35"/>
      <c r="I33" s="35"/>
      <c r="J33" s="21" t="str">
        <f t="shared" si="5"/>
        <v/>
      </c>
      <c r="K33" s="14" t="str">
        <f t="shared" si="6"/>
        <v/>
      </c>
      <c r="L33" s="14" t="str">
        <f t="shared" si="7"/>
        <v>999:99.99</v>
      </c>
      <c r="N33" s="13" t="str">
        <f t="shared" si="8"/>
        <v/>
      </c>
      <c r="O33" s="13" t="str">
        <f t="shared" si="1"/>
        <v/>
      </c>
      <c r="P33" s="13" t="str">
        <f t="shared" si="9"/>
        <v/>
      </c>
      <c r="Q33" s="13" t="str">
        <f t="shared" si="10"/>
        <v/>
      </c>
      <c r="R33" s="13">
        <f t="shared" si="11"/>
        <v>0</v>
      </c>
      <c r="S33" s="13">
        <f t="shared" si="12"/>
        <v>0</v>
      </c>
      <c r="T33" s="13">
        <f t="shared" si="13"/>
        <v>0</v>
      </c>
      <c r="U33" s="13">
        <f t="shared" si="14"/>
        <v>0</v>
      </c>
      <c r="V33" s="13">
        <f t="shared" si="15"/>
        <v>0</v>
      </c>
      <c r="W33" s="13">
        <f t="shared" si="16"/>
        <v>0</v>
      </c>
      <c r="X33" s="13">
        <f t="shared" si="17"/>
        <v>0</v>
      </c>
      <c r="Y33" s="13">
        <f t="shared" si="18"/>
        <v>0</v>
      </c>
      <c r="Z33" s="13">
        <f t="shared" si="19"/>
        <v>0</v>
      </c>
      <c r="AA33" s="13">
        <f t="shared" si="20"/>
        <v>0</v>
      </c>
      <c r="AB33" s="13">
        <f t="shared" si="21"/>
        <v>0</v>
      </c>
      <c r="AC33" s="13">
        <f t="shared" si="22"/>
        <v>0</v>
      </c>
      <c r="AD33" s="13">
        <f t="shared" si="23"/>
        <v>0</v>
      </c>
      <c r="AE33" s="13">
        <f t="shared" si="24"/>
        <v>0</v>
      </c>
      <c r="AF33" s="39" t="str">
        <f t="shared" si="25"/>
        <v/>
      </c>
      <c r="AG33" s="39" t="str">
        <f t="shared" si="26"/>
        <v/>
      </c>
      <c r="AH33" s="39" t="str">
        <f t="shared" si="27"/>
        <v/>
      </c>
      <c r="AI33" s="39" t="str">
        <f t="shared" si="28"/>
        <v/>
      </c>
      <c r="AJ33" s="39">
        <f t="shared" si="29"/>
        <v>0</v>
      </c>
      <c r="AK33" s="39">
        <f t="shared" si="30"/>
        <v>0</v>
      </c>
      <c r="AL33" s="39">
        <f t="shared" si="31"/>
        <v>0</v>
      </c>
      <c r="AM33" s="39">
        <f t="shared" si="32"/>
        <v>0</v>
      </c>
      <c r="AN33" s="39">
        <f t="shared" si="33"/>
        <v>0</v>
      </c>
      <c r="AO33" s="39" t="str">
        <f t="shared" si="34"/>
        <v/>
      </c>
      <c r="AP33" s="13">
        <f t="shared" si="35"/>
        <v>0</v>
      </c>
      <c r="AQ33" s="13" t="str">
        <f t="shared" si="36"/>
        <v/>
      </c>
      <c r="AR33" s="13" t="str">
        <f t="shared" si="37"/>
        <v/>
      </c>
      <c r="AS33" s="13" t="str">
        <f t="shared" si="38"/>
        <v/>
      </c>
      <c r="AT33" s="13" t="str">
        <f t="shared" si="39"/>
        <v/>
      </c>
      <c r="AZ33">
        <v>27</v>
      </c>
      <c r="BA33" t="str">
        <f>IF(ISERROR(VLOOKUP($AZ33,申込一覧表!$AJ$5:$AO$107,3,0)),"",VLOOKUP($AZ33,申込一覧表!$AJ$5:$AO$107,3,0))</f>
        <v/>
      </c>
      <c r="BB33" t="str">
        <f>IF(ISERROR(VLOOKUP($AZ33,申込一覧表!$AJ$5:$AO$107,3,0)),"",VLOOKUP($AZ33,申込一覧表!$AJ$5:$AO$107,4,0))</f>
        <v/>
      </c>
      <c r="BC33" t="str">
        <f>IF(ISERROR(VLOOKUP($AZ33,申込一覧表!$AJ$5:$AO$107,3,0)),"",VLOOKUP($AZ33,申込一覧表!$AJ$5:$AR$107,9,0))</f>
        <v/>
      </c>
      <c r="BD33" t="str">
        <f>IF(ISERROR(VLOOKUP($AZ33,申込一覧表!$AJ$5:$AO$107,3,0)),"",VLOOKUP($AZ33,申込一覧表!$AJ$5:$AO$107,6,0))</f>
        <v/>
      </c>
      <c r="BE33" t="str">
        <f>IF(ISERROR(VLOOKUP($AZ33,申込一覧表!$AJ$5:$AY$107,3,0)),"",VLOOKUP($AZ33,申込一覧表!$AJ$5:$AY$107,13,0))</f>
        <v/>
      </c>
      <c r="BF33" t="str">
        <f>IF(ISERROR(VLOOKUP($AZ33,申込一覧表!$AJ$5:$AY$107,3,0)),"",VLOOKUP($AZ33,申込一覧表!$AJ$5:$AY$107,8,0))</f>
        <v/>
      </c>
      <c r="BG33">
        <f t="shared" si="42"/>
        <v>0</v>
      </c>
      <c r="BH33">
        <f t="shared" si="42"/>
        <v>0</v>
      </c>
      <c r="BI33">
        <f t="shared" si="42"/>
        <v>0</v>
      </c>
      <c r="BJ33">
        <f t="shared" si="42"/>
        <v>0</v>
      </c>
      <c r="BK33">
        <f t="shared" si="42"/>
        <v>0</v>
      </c>
      <c r="BL33">
        <f t="shared" si="42"/>
        <v>0</v>
      </c>
      <c r="BM33">
        <f t="shared" si="42"/>
        <v>0</v>
      </c>
      <c r="BN33">
        <f t="shared" si="42"/>
        <v>0</v>
      </c>
      <c r="BO33">
        <f t="shared" si="42"/>
        <v>0</v>
      </c>
      <c r="BP33">
        <f t="shared" si="42"/>
        <v>0</v>
      </c>
      <c r="BQ33">
        <f t="shared" si="42"/>
        <v>0</v>
      </c>
      <c r="BR33">
        <f t="shared" si="42"/>
        <v>0</v>
      </c>
    </row>
    <row r="34" spans="1:70" ht="14.25" customHeight="1" x14ac:dyDescent="0.15">
      <c r="A34" s="12" t="str">
        <f t="shared" si="41"/>
        <v/>
      </c>
      <c r="B34" s="12" t="str">
        <f t="shared" si="3"/>
        <v/>
      </c>
      <c r="C34" s="14" t="str">
        <f t="shared" si="4"/>
        <v/>
      </c>
      <c r="D34" s="35"/>
      <c r="E34" s="36"/>
      <c r="F34" s="35"/>
      <c r="G34" s="35"/>
      <c r="H34" s="35"/>
      <c r="I34" s="35"/>
      <c r="J34" s="21" t="str">
        <f t="shared" si="5"/>
        <v/>
      </c>
      <c r="K34" s="14" t="str">
        <f t="shared" si="6"/>
        <v/>
      </c>
      <c r="L34" s="14" t="str">
        <f t="shared" si="7"/>
        <v>999:99.99</v>
      </c>
      <c r="N34" s="13" t="str">
        <f t="shared" si="8"/>
        <v/>
      </c>
      <c r="O34" s="13" t="str">
        <f t="shared" si="1"/>
        <v/>
      </c>
      <c r="P34" s="13" t="str">
        <f t="shared" si="9"/>
        <v/>
      </c>
      <c r="Q34" s="13" t="str">
        <f t="shared" si="10"/>
        <v/>
      </c>
      <c r="R34" s="13">
        <f t="shared" si="11"/>
        <v>0</v>
      </c>
      <c r="S34" s="13">
        <f t="shared" si="12"/>
        <v>0</v>
      </c>
      <c r="T34" s="13">
        <f t="shared" si="13"/>
        <v>0</v>
      </c>
      <c r="U34" s="13">
        <f t="shared" si="14"/>
        <v>0</v>
      </c>
      <c r="V34" s="13">
        <f t="shared" si="15"/>
        <v>0</v>
      </c>
      <c r="W34" s="13">
        <f t="shared" si="16"/>
        <v>0</v>
      </c>
      <c r="X34" s="13">
        <f t="shared" si="17"/>
        <v>0</v>
      </c>
      <c r="Y34" s="13">
        <f t="shared" si="18"/>
        <v>0</v>
      </c>
      <c r="Z34" s="13">
        <f t="shared" si="19"/>
        <v>0</v>
      </c>
      <c r="AA34" s="13">
        <f t="shared" si="20"/>
        <v>0</v>
      </c>
      <c r="AB34" s="13">
        <f t="shared" si="21"/>
        <v>0</v>
      </c>
      <c r="AC34" s="13">
        <f t="shared" si="22"/>
        <v>0</v>
      </c>
      <c r="AD34" s="13">
        <f t="shared" si="23"/>
        <v>0</v>
      </c>
      <c r="AE34" s="13">
        <f t="shared" si="24"/>
        <v>0</v>
      </c>
      <c r="AF34" s="39" t="str">
        <f t="shared" si="25"/>
        <v/>
      </c>
      <c r="AG34" s="39" t="str">
        <f t="shared" si="26"/>
        <v/>
      </c>
      <c r="AH34" s="39" t="str">
        <f t="shared" si="27"/>
        <v/>
      </c>
      <c r="AI34" s="39" t="str">
        <f t="shared" si="28"/>
        <v/>
      </c>
      <c r="AJ34" s="39">
        <f t="shared" si="29"/>
        <v>0</v>
      </c>
      <c r="AK34" s="39">
        <f t="shared" si="30"/>
        <v>0</v>
      </c>
      <c r="AL34" s="39">
        <f t="shared" si="31"/>
        <v>0</v>
      </c>
      <c r="AM34" s="39">
        <f t="shared" si="32"/>
        <v>0</v>
      </c>
      <c r="AN34" s="39">
        <f t="shared" si="33"/>
        <v>0</v>
      </c>
      <c r="AO34" s="39" t="str">
        <f t="shared" si="34"/>
        <v/>
      </c>
      <c r="AP34" s="13">
        <f t="shared" si="35"/>
        <v>0</v>
      </c>
      <c r="AQ34" s="13" t="str">
        <f t="shared" si="36"/>
        <v/>
      </c>
      <c r="AR34" s="13" t="str">
        <f t="shared" si="37"/>
        <v/>
      </c>
      <c r="AS34" s="13" t="str">
        <f t="shared" si="38"/>
        <v/>
      </c>
      <c r="AT34" s="13" t="str">
        <f t="shared" si="39"/>
        <v/>
      </c>
      <c r="AZ34">
        <v>28</v>
      </c>
      <c r="BA34" t="str">
        <f>IF(ISERROR(VLOOKUP($AZ34,申込一覧表!$AJ$5:$AO$107,3,0)),"",VLOOKUP($AZ34,申込一覧表!$AJ$5:$AO$107,3,0))</f>
        <v/>
      </c>
      <c r="BB34" t="str">
        <f>IF(ISERROR(VLOOKUP($AZ34,申込一覧表!$AJ$5:$AO$107,3,0)),"",VLOOKUP($AZ34,申込一覧表!$AJ$5:$AO$107,4,0))</f>
        <v/>
      </c>
      <c r="BC34" t="str">
        <f>IF(ISERROR(VLOOKUP($AZ34,申込一覧表!$AJ$5:$AO$107,3,0)),"",VLOOKUP($AZ34,申込一覧表!$AJ$5:$AR$107,9,0))</f>
        <v/>
      </c>
      <c r="BD34" t="str">
        <f>IF(ISERROR(VLOOKUP($AZ34,申込一覧表!$AJ$5:$AO$107,3,0)),"",VLOOKUP($AZ34,申込一覧表!$AJ$5:$AO$107,6,0))</f>
        <v/>
      </c>
      <c r="BE34" t="str">
        <f>IF(ISERROR(VLOOKUP($AZ34,申込一覧表!$AJ$5:$AY$107,3,0)),"",VLOOKUP($AZ34,申込一覧表!$AJ$5:$AY$107,13,0))</f>
        <v/>
      </c>
      <c r="BF34" t="str">
        <f>IF(ISERROR(VLOOKUP($AZ34,申込一覧表!$AJ$5:$AY$107,3,0)),"",VLOOKUP($AZ34,申込一覧表!$AJ$5:$AY$107,8,0))</f>
        <v/>
      </c>
      <c r="BG34">
        <f t="shared" si="42"/>
        <v>0</v>
      </c>
      <c r="BH34">
        <f t="shared" si="42"/>
        <v>0</v>
      </c>
      <c r="BI34">
        <f t="shared" si="42"/>
        <v>0</v>
      </c>
      <c r="BJ34">
        <f t="shared" si="42"/>
        <v>0</v>
      </c>
      <c r="BK34">
        <f t="shared" si="42"/>
        <v>0</v>
      </c>
      <c r="BL34">
        <f t="shared" si="42"/>
        <v>0</v>
      </c>
      <c r="BM34">
        <f t="shared" si="42"/>
        <v>0</v>
      </c>
      <c r="BN34">
        <f t="shared" si="42"/>
        <v>0</v>
      </c>
      <c r="BO34">
        <f t="shared" si="42"/>
        <v>0</v>
      </c>
      <c r="BP34">
        <f t="shared" si="42"/>
        <v>0</v>
      </c>
      <c r="BQ34">
        <f t="shared" si="42"/>
        <v>0</v>
      </c>
      <c r="BR34">
        <f t="shared" si="42"/>
        <v>0</v>
      </c>
    </row>
    <row r="35" spans="1:70" ht="14.25" customHeight="1" x14ac:dyDescent="0.15">
      <c r="A35" s="12" t="str">
        <f t="shared" si="41"/>
        <v/>
      </c>
      <c r="B35" s="12" t="str">
        <f t="shared" si="3"/>
        <v/>
      </c>
      <c r="C35" s="14" t="str">
        <f t="shared" si="4"/>
        <v/>
      </c>
      <c r="D35" s="35"/>
      <c r="E35" s="36"/>
      <c r="F35" s="35"/>
      <c r="G35" s="35"/>
      <c r="H35" s="35"/>
      <c r="I35" s="35"/>
      <c r="J35" s="21" t="str">
        <f t="shared" si="5"/>
        <v/>
      </c>
      <c r="K35" s="14" t="str">
        <f t="shared" si="6"/>
        <v/>
      </c>
      <c r="L35" s="14" t="str">
        <f t="shared" si="7"/>
        <v>999:99.99</v>
      </c>
      <c r="N35" s="13" t="str">
        <f t="shared" si="8"/>
        <v/>
      </c>
      <c r="O35" s="13" t="str">
        <f t="shared" si="1"/>
        <v/>
      </c>
      <c r="P35" s="13" t="str">
        <f t="shared" si="9"/>
        <v/>
      </c>
      <c r="Q35" s="13" t="str">
        <f t="shared" si="10"/>
        <v/>
      </c>
      <c r="R35" s="13">
        <f t="shared" si="11"/>
        <v>0</v>
      </c>
      <c r="S35" s="13">
        <f t="shared" si="12"/>
        <v>0</v>
      </c>
      <c r="T35" s="13">
        <f t="shared" si="13"/>
        <v>0</v>
      </c>
      <c r="U35" s="13">
        <f t="shared" si="14"/>
        <v>0</v>
      </c>
      <c r="V35" s="13">
        <f t="shared" si="15"/>
        <v>0</v>
      </c>
      <c r="W35" s="13">
        <f t="shared" si="16"/>
        <v>0</v>
      </c>
      <c r="X35" s="13">
        <f t="shared" si="17"/>
        <v>0</v>
      </c>
      <c r="Y35" s="13">
        <f t="shared" si="18"/>
        <v>0</v>
      </c>
      <c r="Z35" s="13">
        <f t="shared" si="19"/>
        <v>0</v>
      </c>
      <c r="AA35" s="13">
        <f t="shared" si="20"/>
        <v>0</v>
      </c>
      <c r="AB35" s="13">
        <f t="shared" si="21"/>
        <v>0</v>
      </c>
      <c r="AC35" s="13">
        <f t="shared" si="22"/>
        <v>0</v>
      </c>
      <c r="AD35" s="13">
        <f t="shared" si="23"/>
        <v>0</v>
      </c>
      <c r="AE35" s="13">
        <f t="shared" si="24"/>
        <v>0</v>
      </c>
      <c r="AF35" s="39" t="str">
        <f t="shared" si="25"/>
        <v/>
      </c>
      <c r="AG35" s="39" t="str">
        <f t="shared" si="26"/>
        <v/>
      </c>
      <c r="AH35" s="39" t="str">
        <f t="shared" si="27"/>
        <v/>
      </c>
      <c r="AI35" s="39" t="str">
        <f t="shared" si="28"/>
        <v/>
      </c>
      <c r="AJ35" s="39">
        <f t="shared" si="29"/>
        <v>0</v>
      </c>
      <c r="AK35" s="39">
        <f t="shared" si="30"/>
        <v>0</v>
      </c>
      <c r="AL35" s="39">
        <f t="shared" si="31"/>
        <v>0</v>
      </c>
      <c r="AM35" s="39">
        <f t="shared" si="32"/>
        <v>0</v>
      </c>
      <c r="AN35" s="39">
        <f t="shared" si="33"/>
        <v>0</v>
      </c>
      <c r="AO35" s="39" t="str">
        <f t="shared" si="34"/>
        <v/>
      </c>
      <c r="AP35" s="13">
        <f t="shared" si="35"/>
        <v>0</v>
      </c>
      <c r="AQ35" s="13" t="str">
        <f t="shared" si="36"/>
        <v/>
      </c>
      <c r="AR35" s="13" t="str">
        <f t="shared" si="37"/>
        <v/>
      </c>
      <c r="AS35" s="13" t="str">
        <f t="shared" si="38"/>
        <v/>
      </c>
      <c r="AT35" s="13" t="str">
        <f t="shared" si="39"/>
        <v/>
      </c>
      <c r="AU35" s="10"/>
      <c r="AV35" s="10"/>
      <c r="AZ35">
        <v>29</v>
      </c>
      <c r="BA35" t="str">
        <f>IF(ISERROR(VLOOKUP($AZ35,申込一覧表!$AJ$5:$AO$107,3,0)),"",VLOOKUP($AZ35,申込一覧表!$AJ$5:$AO$107,3,0))</f>
        <v/>
      </c>
      <c r="BB35" t="str">
        <f>IF(ISERROR(VLOOKUP($AZ35,申込一覧表!$AJ$5:$AO$107,3,0)),"",VLOOKUP($AZ35,申込一覧表!$AJ$5:$AO$107,4,0))</f>
        <v/>
      </c>
      <c r="BC35" t="str">
        <f>IF(ISERROR(VLOOKUP($AZ35,申込一覧表!$AJ$5:$AO$107,3,0)),"",VLOOKUP($AZ35,申込一覧表!$AJ$5:$AR$107,9,0))</f>
        <v/>
      </c>
      <c r="BD35" t="str">
        <f>IF(ISERROR(VLOOKUP($AZ35,申込一覧表!$AJ$5:$AO$107,3,0)),"",VLOOKUP($AZ35,申込一覧表!$AJ$5:$AO$107,6,0))</f>
        <v/>
      </c>
      <c r="BE35" t="str">
        <f>IF(ISERROR(VLOOKUP($AZ35,申込一覧表!$AJ$5:$AY$107,3,0)),"",VLOOKUP($AZ35,申込一覧表!$AJ$5:$AY$107,13,0))</f>
        <v/>
      </c>
      <c r="BF35" t="str">
        <f>IF(ISERROR(VLOOKUP($AZ35,申込一覧表!$AJ$5:$AY$107,3,0)),"",VLOOKUP($AZ35,申込一覧表!$AJ$5:$AY$107,8,0))</f>
        <v/>
      </c>
      <c r="BG35">
        <f t="shared" si="42"/>
        <v>0</v>
      </c>
      <c r="BH35">
        <f t="shared" si="42"/>
        <v>0</v>
      </c>
      <c r="BI35">
        <f t="shared" si="42"/>
        <v>0</v>
      </c>
      <c r="BJ35">
        <f t="shared" si="42"/>
        <v>0</v>
      </c>
      <c r="BK35">
        <f t="shared" si="42"/>
        <v>0</v>
      </c>
      <c r="BL35">
        <f t="shared" si="42"/>
        <v>0</v>
      </c>
      <c r="BM35">
        <f t="shared" si="42"/>
        <v>0</v>
      </c>
      <c r="BN35">
        <f t="shared" si="42"/>
        <v>0</v>
      </c>
      <c r="BO35">
        <f t="shared" si="42"/>
        <v>0</v>
      </c>
      <c r="BP35">
        <f t="shared" si="42"/>
        <v>0</v>
      </c>
      <c r="BQ35">
        <f t="shared" si="42"/>
        <v>0</v>
      </c>
      <c r="BR35">
        <f t="shared" si="42"/>
        <v>0</v>
      </c>
    </row>
    <row r="36" spans="1:70" ht="14.25" customHeight="1" x14ac:dyDescent="0.15">
      <c r="A36" s="12" t="str">
        <f t="shared" si="41"/>
        <v/>
      </c>
      <c r="B36" s="12" t="str">
        <f t="shared" si="3"/>
        <v/>
      </c>
      <c r="C36" s="14" t="str">
        <f t="shared" si="4"/>
        <v/>
      </c>
      <c r="D36" s="35"/>
      <c r="E36" s="36"/>
      <c r="F36" s="35"/>
      <c r="G36" s="35"/>
      <c r="H36" s="35"/>
      <c r="I36" s="35"/>
      <c r="J36" s="21" t="str">
        <f t="shared" si="5"/>
        <v/>
      </c>
      <c r="K36" s="14" t="str">
        <f t="shared" si="6"/>
        <v/>
      </c>
      <c r="L36" s="14" t="str">
        <f t="shared" si="7"/>
        <v>999:99.99</v>
      </c>
      <c r="N36" s="13" t="str">
        <f t="shared" si="8"/>
        <v/>
      </c>
      <c r="O36" s="13" t="str">
        <f t="shared" si="1"/>
        <v/>
      </c>
      <c r="P36" s="13" t="str">
        <f t="shared" si="9"/>
        <v/>
      </c>
      <c r="Q36" s="13" t="str">
        <f t="shared" si="10"/>
        <v/>
      </c>
      <c r="R36" s="13">
        <f t="shared" si="11"/>
        <v>0</v>
      </c>
      <c r="S36" s="13">
        <f t="shared" si="12"/>
        <v>0</v>
      </c>
      <c r="T36" s="13">
        <f t="shared" si="13"/>
        <v>0</v>
      </c>
      <c r="U36" s="13">
        <f t="shared" si="14"/>
        <v>0</v>
      </c>
      <c r="V36" s="13">
        <f t="shared" si="15"/>
        <v>0</v>
      </c>
      <c r="W36" s="13">
        <f t="shared" si="16"/>
        <v>0</v>
      </c>
      <c r="X36" s="13">
        <f t="shared" si="17"/>
        <v>0</v>
      </c>
      <c r="Y36" s="13">
        <f t="shared" si="18"/>
        <v>0</v>
      </c>
      <c r="Z36" s="13">
        <f t="shared" si="19"/>
        <v>0</v>
      </c>
      <c r="AA36" s="13">
        <f t="shared" si="20"/>
        <v>0</v>
      </c>
      <c r="AB36" s="13">
        <f t="shared" si="21"/>
        <v>0</v>
      </c>
      <c r="AC36" s="13">
        <f t="shared" si="22"/>
        <v>0</v>
      </c>
      <c r="AD36" s="13">
        <f t="shared" si="23"/>
        <v>0</v>
      </c>
      <c r="AE36" s="13">
        <f t="shared" si="24"/>
        <v>0</v>
      </c>
      <c r="AF36" s="39" t="str">
        <f t="shared" si="25"/>
        <v/>
      </c>
      <c r="AG36" s="39" t="str">
        <f t="shared" si="26"/>
        <v/>
      </c>
      <c r="AH36" s="39" t="str">
        <f t="shared" si="27"/>
        <v/>
      </c>
      <c r="AI36" s="39" t="str">
        <f t="shared" si="28"/>
        <v/>
      </c>
      <c r="AJ36" s="39">
        <f t="shared" si="29"/>
        <v>0</v>
      </c>
      <c r="AK36" s="39">
        <f t="shared" si="30"/>
        <v>0</v>
      </c>
      <c r="AL36" s="39">
        <f t="shared" si="31"/>
        <v>0</v>
      </c>
      <c r="AM36" s="39">
        <f t="shared" si="32"/>
        <v>0</v>
      </c>
      <c r="AN36" s="39">
        <f t="shared" si="33"/>
        <v>0</v>
      </c>
      <c r="AO36" s="39" t="str">
        <f t="shared" si="34"/>
        <v/>
      </c>
      <c r="AP36" s="13">
        <f t="shared" si="35"/>
        <v>0</v>
      </c>
      <c r="AQ36" s="13" t="str">
        <f t="shared" si="36"/>
        <v/>
      </c>
      <c r="AR36" s="13" t="str">
        <f t="shared" si="37"/>
        <v/>
      </c>
      <c r="AS36" s="13" t="str">
        <f t="shared" si="38"/>
        <v/>
      </c>
      <c r="AT36" s="13" t="str">
        <f t="shared" si="39"/>
        <v/>
      </c>
      <c r="AZ36">
        <v>30</v>
      </c>
      <c r="BA36" t="str">
        <f>IF(ISERROR(VLOOKUP($AZ36,申込一覧表!$AJ$5:$AO$107,3,0)),"",VLOOKUP($AZ36,申込一覧表!$AJ$5:$AO$107,3,0))</f>
        <v/>
      </c>
      <c r="BB36" t="str">
        <f>IF(ISERROR(VLOOKUP($AZ36,申込一覧表!$AJ$5:$AO$107,3,0)),"",VLOOKUP($AZ36,申込一覧表!$AJ$5:$AO$107,4,0))</f>
        <v/>
      </c>
      <c r="BC36" t="str">
        <f>IF(ISERROR(VLOOKUP($AZ36,申込一覧表!$AJ$5:$AO$107,3,0)),"",VLOOKUP($AZ36,申込一覧表!$AJ$5:$AR$107,9,0))</f>
        <v/>
      </c>
      <c r="BD36" t="str">
        <f>IF(ISERROR(VLOOKUP($AZ36,申込一覧表!$AJ$5:$AO$107,3,0)),"",VLOOKUP($AZ36,申込一覧表!$AJ$5:$AO$107,6,0))</f>
        <v/>
      </c>
      <c r="BE36" t="str">
        <f>IF(ISERROR(VLOOKUP($AZ36,申込一覧表!$AJ$5:$AY$107,3,0)),"",VLOOKUP($AZ36,申込一覧表!$AJ$5:$AY$107,13,0))</f>
        <v/>
      </c>
      <c r="BF36" t="str">
        <f>IF(ISERROR(VLOOKUP($AZ36,申込一覧表!$AJ$5:$AY$107,3,0)),"",VLOOKUP($AZ36,申込一覧表!$AJ$5:$AY$107,8,0))</f>
        <v/>
      </c>
      <c r="BG36">
        <f t="shared" si="42"/>
        <v>0</v>
      </c>
      <c r="BH36">
        <f t="shared" si="42"/>
        <v>0</v>
      </c>
      <c r="BI36">
        <f t="shared" si="42"/>
        <v>0</v>
      </c>
      <c r="BJ36">
        <f t="shared" si="42"/>
        <v>0</v>
      </c>
      <c r="BK36">
        <f t="shared" si="42"/>
        <v>0</v>
      </c>
      <c r="BL36">
        <f t="shared" si="42"/>
        <v>0</v>
      </c>
      <c r="BM36">
        <f t="shared" si="42"/>
        <v>0</v>
      </c>
      <c r="BN36">
        <f t="shared" si="42"/>
        <v>0</v>
      </c>
      <c r="BO36">
        <f t="shared" si="42"/>
        <v>0</v>
      </c>
      <c r="BP36">
        <f t="shared" si="42"/>
        <v>0</v>
      </c>
      <c r="BQ36">
        <f t="shared" si="42"/>
        <v>0</v>
      </c>
      <c r="BR36">
        <f t="shared" si="42"/>
        <v>0</v>
      </c>
    </row>
    <row r="37" spans="1:70" s="10" customFormat="1" ht="14.25" customHeight="1" x14ac:dyDescent="0.15">
      <c r="A37" s="12" t="str">
        <f t="shared" si="41"/>
        <v/>
      </c>
      <c r="B37" s="12" t="str">
        <f t="shared" si="3"/>
        <v/>
      </c>
      <c r="C37" s="14" t="str">
        <f t="shared" si="4"/>
        <v/>
      </c>
      <c r="D37" s="35"/>
      <c r="E37" s="36"/>
      <c r="F37" s="35"/>
      <c r="G37" s="35"/>
      <c r="H37" s="35"/>
      <c r="I37" s="35"/>
      <c r="J37" s="21" t="str">
        <f t="shared" si="5"/>
        <v/>
      </c>
      <c r="K37" s="14" t="str">
        <f t="shared" si="6"/>
        <v/>
      </c>
      <c r="L37" s="14" t="str">
        <f t="shared" si="7"/>
        <v>999:99.99</v>
      </c>
      <c r="N37" s="13" t="str">
        <f t="shared" si="8"/>
        <v/>
      </c>
      <c r="O37" s="13" t="str">
        <f t="shared" si="1"/>
        <v/>
      </c>
      <c r="P37" s="13" t="str">
        <f t="shared" si="9"/>
        <v/>
      </c>
      <c r="Q37" s="13" t="str">
        <f t="shared" si="10"/>
        <v/>
      </c>
      <c r="R37" s="13">
        <f t="shared" si="11"/>
        <v>0</v>
      </c>
      <c r="S37" s="13">
        <f t="shared" si="12"/>
        <v>0</v>
      </c>
      <c r="T37" s="13">
        <f t="shared" si="13"/>
        <v>0</v>
      </c>
      <c r="U37" s="13">
        <f t="shared" si="14"/>
        <v>0</v>
      </c>
      <c r="V37" s="13">
        <f t="shared" si="15"/>
        <v>0</v>
      </c>
      <c r="W37" s="13">
        <f t="shared" si="16"/>
        <v>0</v>
      </c>
      <c r="X37" s="13">
        <f t="shared" si="17"/>
        <v>0</v>
      </c>
      <c r="Y37" s="13">
        <f t="shared" si="18"/>
        <v>0</v>
      </c>
      <c r="Z37" s="13">
        <f t="shared" si="19"/>
        <v>0</v>
      </c>
      <c r="AA37" s="13">
        <f t="shared" si="20"/>
        <v>0</v>
      </c>
      <c r="AB37" s="13">
        <f t="shared" si="21"/>
        <v>0</v>
      </c>
      <c r="AC37" s="13">
        <f t="shared" si="22"/>
        <v>0</v>
      </c>
      <c r="AD37" s="13">
        <f t="shared" si="23"/>
        <v>0</v>
      </c>
      <c r="AE37" s="13">
        <f t="shared" si="24"/>
        <v>0</v>
      </c>
      <c r="AF37" s="39" t="str">
        <f t="shared" si="25"/>
        <v/>
      </c>
      <c r="AG37" s="39" t="str">
        <f t="shared" si="26"/>
        <v/>
      </c>
      <c r="AH37" s="39" t="str">
        <f t="shared" si="27"/>
        <v/>
      </c>
      <c r="AI37" s="39" t="str">
        <f t="shared" si="28"/>
        <v/>
      </c>
      <c r="AJ37" s="39">
        <f t="shared" si="29"/>
        <v>0</v>
      </c>
      <c r="AK37" s="39">
        <f t="shared" si="30"/>
        <v>0</v>
      </c>
      <c r="AL37" s="39">
        <f t="shared" si="31"/>
        <v>0</v>
      </c>
      <c r="AM37" s="39">
        <f t="shared" si="32"/>
        <v>0</v>
      </c>
      <c r="AN37" s="39">
        <f t="shared" si="33"/>
        <v>0</v>
      </c>
      <c r="AO37" s="39" t="str">
        <f t="shared" si="34"/>
        <v/>
      </c>
      <c r="AP37" s="13">
        <f t="shared" si="35"/>
        <v>0</v>
      </c>
      <c r="AQ37" s="13" t="str">
        <f t="shared" si="36"/>
        <v/>
      </c>
      <c r="AR37" s="13" t="str">
        <f t="shared" si="37"/>
        <v/>
      </c>
      <c r="AS37" s="13" t="str">
        <f t="shared" si="38"/>
        <v/>
      </c>
      <c r="AT37" s="13" t="str">
        <f t="shared" si="39"/>
        <v/>
      </c>
      <c r="AU37"/>
      <c r="AV37"/>
      <c r="AZ37">
        <v>31</v>
      </c>
      <c r="BA37" t="str">
        <f>IF(ISERROR(VLOOKUP($AZ37,申込一覧表!$AJ$5:$AO$107,3,0)),"",VLOOKUP($AZ37,申込一覧表!$AJ$5:$AO$107,3,0))</f>
        <v/>
      </c>
      <c r="BB37" t="str">
        <f>IF(ISERROR(VLOOKUP($AZ37,申込一覧表!$AJ$5:$AO$107,3,0)),"",VLOOKUP($AZ37,申込一覧表!$AJ$5:$AO$107,4,0))</f>
        <v/>
      </c>
      <c r="BC37" t="str">
        <f>IF(ISERROR(VLOOKUP($AZ37,申込一覧表!$AJ$5:$AO$107,3,0)),"",VLOOKUP($AZ37,申込一覧表!$AJ$5:$AR$107,9,0))</f>
        <v/>
      </c>
      <c r="BD37" t="str">
        <f>IF(ISERROR(VLOOKUP($AZ37,申込一覧表!$AJ$5:$AO$107,3,0)),"",VLOOKUP($AZ37,申込一覧表!$AJ$5:$AO$107,6,0))</f>
        <v/>
      </c>
      <c r="BE37" t="str">
        <f>IF(ISERROR(VLOOKUP($AZ37,申込一覧表!$AJ$5:$AY$107,3,0)),"",VLOOKUP($AZ37,申込一覧表!$AJ$5:$AY$107,13,0))</f>
        <v/>
      </c>
      <c r="BF37" t="str">
        <f>IF(ISERROR(VLOOKUP($AZ37,申込一覧表!$AJ$5:$AY$107,3,0)),"",VLOOKUP($AZ37,申込一覧表!$AJ$5:$AY$107,8,0))</f>
        <v/>
      </c>
      <c r="BG37">
        <f t="shared" si="42"/>
        <v>0</v>
      </c>
      <c r="BH37">
        <f t="shared" si="42"/>
        <v>0</v>
      </c>
      <c r="BI37">
        <f t="shared" si="42"/>
        <v>0</v>
      </c>
      <c r="BJ37">
        <f t="shared" si="42"/>
        <v>0</v>
      </c>
      <c r="BK37">
        <f t="shared" si="42"/>
        <v>0</v>
      </c>
      <c r="BL37">
        <f t="shared" si="42"/>
        <v>0</v>
      </c>
      <c r="BM37">
        <f t="shared" si="42"/>
        <v>0</v>
      </c>
      <c r="BN37">
        <f t="shared" si="42"/>
        <v>0</v>
      </c>
      <c r="BO37">
        <f t="shared" si="42"/>
        <v>0</v>
      </c>
      <c r="BP37">
        <f t="shared" si="42"/>
        <v>0</v>
      </c>
      <c r="BQ37">
        <f t="shared" si="42"/>
        <v>0</v>
      </c>
      <c r="BR37">
        <f t="shared" si="42"/>
        <v>0</v>
      </c>
    </row>
    <row r="38" spans="1:70" ht="14.25" customHeight="1" x14ac:dyDescent="0.15">
      <c r="A38" s="12" t="str">
        <f t="shared" si="41"/>
        <v/>
      </c>
      <c r="B38" s="12" t="str">
        <f t="shared" si="3"/>
        <v/>
      </c>
      <c r="C38" s="14" t="str">
        <f t="shared" si="4"/>
        <v/>
      </c>
      <c r="D38" s="35"/>
      <c r="E38" s="36"/>
      <c r="F38" s="35"/>
      <c r="G38" s="35"/>
      <c r="H38" s="35"/>
      <c r="I38" s="35"/>
      <c r="J38" s="21" t="str">
        <f t="shared" si="5"/>
        <v/>
      </c>
      <c r="K38" s="14" t="str">
        <f t="shared" si="6"/>
        <v/>
      </c>
      <c r="L38" s="14" t="str">
        <f t="shared" si="7"/>
        <v>999:99.99</v>
      </c>
      <c r="N38" s="13" t="str">
        <f t="shared" si="8"/>
        <v/>
      </c>
      <c r="O38" s="13" t="str">
        <f t="shared" ref="O38:O65" si="44">IF($D38="","",VLOOKUP($B38&amp;$D38,$AV$15:$AX$31,3,0))</f>
        <v/>
      </c>
      <c r="P38" s="13" t="str">
        <f t="shared" si="9"/>
        <v/>
      </c>
      <c r="Q38" s="13" t="str">
        <f t="shared" si="10"/>
        <v/>
      </c>
      <c r="R38" s="13">
        <f t="shared" si="11"/>
        <v>0</v>
      </c>
      <c r="S38" s="13">
        <f t="shared" si="12"/>
        <v>0</v>
      </c>
      <c r="T38" s="13">
        <f t="shared" si="13"/>
        <v>0</v>
      </c>
      <c r="U38" s="13">
        <f t="shared" si="14"/>
        <v>0</v>
      </c>
      <c r="V38" s="13">
        <f t="shared" si="15"/>
        <v>0</v>
      </c>
      <c r="W38" s="13">
        <f t="shared" si="16"/>
        <v>0</v>
      </c>
      <c r="X38" s="13">
        <f t="shared" si="17"/>
        <v>0</v>
      </c>
      <c r="Y38" s="13">
        <f t="shared" si="18"/>
        <v>0</v>
      </c>
      <c r="Z38" s="13">
        <f t="shared" si="19"/>
        <v>0</v>
      </c>
      <c r="AA38" s="13">
        <f t="shared" si="20"/>
        <v>0</v>
      </c>
      <c r="AB38" s="13">
        <f t="shared" si="21"/>
        <v>0</v>
      </c>
      <c r="AC38" s="13">
        <f t="shared" si="22"/>
        <v>0</v>
      </c>
      <c r="AD38" s="13">
        <f t="shared" si="23"/>
        <v>0</v>
      </c>
      <c r="AE38" s="13">
        <f t="shared" si="24"/>
        <v>0</v>
      </c>
      <c r="AF38" s="39" t="str">
        <f t="shared" si="25"/>
        <v/>
      </c>
      <c r="AG38" s="39" t="str">
        <f t="shared" si="26"/>
        <v/>
      </c>
      <c r="AH38" s="39" t="str">
        <f t="shared" si="27"/>
        <v/>
      </c>
      <c r="AI38" s="39" t="str">
        <f t="shared" si="28"/>
        <v/>
      </c>
      <c r="AJ38" s="39">
        <f t="shared" si="29"/>
        <v>0</v>
      </c>
      <c r="AK38" s="39">
        <f t="shared" si="30"/>
        <v>0</v>
      </c>
      <c r="AL38" s="39">
        <f t="shared" si="31"/>
        <v>0</v>
      </c>
      <c r="AM38" s="39">
        <f t="shared" si="32"/>
        <v>0</v>
      </c>
      <c r="AN38" s="39">
        <f t="shared" si="33"/>
        <v>0</v>
      </c>
      <c r="AO38" s="39" t="str">
        <f t="shared" si="34"/>
        <v/>
      </c>
      <c r="AP38" s="13">
        <f t="shared" si="35"/>
        <v>0</v>
      </c>
      <c r="AQ38" s="13" t="str">
        <f t="shared" si="36"/>
        <v/>
      </c>
      <c r="AR38" s="13" t="str">
        <f t="shared" si="37"/>
        <v/>
      </c>
      <c r="AS38" s="13" t="str">
        <f t="shared" si="38"/>
        <v/>
      </c>
      <c r="AT38" s="13" t="str">
        <f t="shared" si="39"/>
        <v/>
      </c>
      <c r="AZ38">
        <v>32</v>
      </c>
      <c r="BA38" t="str">
        <f>IF(ISERROR(VLOOKUP($AZ38,申込一覧表!$AJ$5:$AO$107,3,0)),"",VLOOKUP($AZ38,申込一覧表!$AJ$5:$AO$107,3,0))</f>
        <v/>
      </c>
      <c r="BB38" t="str">
        <f>IF(ISERROR(VLOOKUP($AZ38,申込一覧表!$AJ$5:$AO$107,3,0)),"",VLOOKUP($AZ38,申込一覧表!$AJ$5:$AO$107,4,0))</f>
        <v/>
      </c>
      <c r="BC38" t="str">
        <f>IF(ISERROR(VLOOKUP($AZ38,申込一覧表!$AJ$5:$AO$107,3,0)),"",VLOOKUP($AZ38,申込一覧表!$AJ$5:$AR$107,9,0))</f>
        <v/>
      </c>
      <c r="BD38" t="str">
        <f>IF(ISERROR(VLOOKUP($AZ38,申込一覧表!$AJ$5:$AO$107,3,0)),"",VLOOKUP($AZ38,申込一覧表!$AJ$5:$AO$107,6,0))</f>
        <v/>
      </c>
      <c r="BE38" t="str">
        <f>IF(ISERROR(VLOOKUP($AZ38,申込一覧表!$AJ$5:$AY$107,3,0)),"",VLOOKUP($AZ38,申込一覧表!$AJ$5:$AY$107,13,0))</f>
        <v/>
      </c>
      <c r="BF38" t="str">
        <f>IF(ISERROR(VLOOKUP($AZ38,申込一覧表!$AJ$5:$AY$107,3,0)),"",VLOOKUP($AZ38,申込一覧表!$AJ$5:$AY$107,8,0))</f>
        <v/>
      </c>
      <c r="BG38">
        <f t="shared" si="42"/>
        <v>0</v>
      </c>
      <c r="BH38">
        <f t="shared" si="42"/>
        <v>0</v>
      </c>
      <c r="BI38">
        <f t="shared" si="42"/>
        <v>0</v>
      </c>
      <c r="BJ38">
        <f t="shared" si="42"/>
        <v>0</v>
      </c>
      <c r="BK38">
        <f t="shared" si="42"/>
        <v>0</v>
      </c>
      <c r="BL38">
        <f t="shared" si="42"/>
        <v>0</v>
      </c>
      <c r="BM38">
        <f t="shared" si="42"/>
        <v>0</v>
      </c>
      <c r="BN38">
        <f t="shared" si="42"/>
        <v>0</v>
      </c>
      <c r="BO38">
        <f t="shared" si="42"/>
        <v>0</v>
      </c>
      <c r="BP38">
        <f t="shared" si="42"/>
        <v>0</v>
      </c>
      <c r="BQ38">
        <f t="shared" si="42"/>
        <v>0</v>
      </c>
      <c r="BR38">
        <f t="shared" si="42"/>
        <v>0</v>
      </c>
    </row>
    <row r="39" spans="1:70" ht="14.25" customHeight="1" x14ac:dyDescent="0.15">
      <c r="A39" s="12" t="str">
        <f t="shared" si="41"/>
        <v/>
      </c>
      <c r="B39" s="12" t="str">
        <f t="shared" si="3"/>
        <v/>
      </c>
      <c r="C39" s="14" t="str">
        <f t="shared" si="4"/>
        <v/>
      </c>
      <c r="D39" s="35"/>
      <c r="E39" s="36"/>
      <c r="F39" s="35"/>
      <c r="G39" s="35"/>
      <c r="H39" s="35"/>
      <c r="I39" s="35"/>
      <c r="J39" s="21" t="str">
        <f t="shared" si="5"/>
        <v/>
      </c>
      <c r="K39" s="14" t="str">
        <f t="shared" si="6"/>
        <v/>
      </c>
      <c r="L39" s="14" t="str">
        <f t="shared" si="7"/>
        <v>999:99.99</v>
      </c>
      <c r="N39" s="13" t="str">
        <f t="shared" ref="N39:N65" si="45">IF(D39="","",VLOOKUP(B39&amp;D39,$AV$15:$AW$31,2,0))</f>
        <v/>
      </c>
      <c r="O39" s="13" t="str">
        <f t="shared" si="44"/>
        <v/>
      </c>
      <c r="P39" s="13" t="str">
        <f t="shared" si="9"/>
        <v/>
      </c>
      <c r="Q39" s="13" t="str">
        <f t="shared" si="10"/>
        <v/>
      </c>
      <c r="R39" s="13">
        <f t="shared" si="11"/>
        <v>0</v>
      </c>
      <c r="S39" s="13">
        <f t="shared" si="12"/>
        <v>0</v>
      </c>
      <c r="T39" s="13">
        <f t="shared" si="13"/>
        <v>0</v>
      </c>
      <c r="U39" s="13">
        <f t="shared" si="14"/>
        <v>0</v>
      </c>
      <c r="V39" s="13">
        <f t="shared" si="15"/>
        <v>0</v>
      </c>
      <c r="W39" s="13">
        <f t="shared" si="16"/>
        <v>0</v>
      </c>
      <c r="X39" s="13">
        <f t="shared" si="17"/>
        <v>0</v>
      </c>
      <c r="Y39" s="13">
        <f t="shared" si="18"/>
        <v>0</v>
      </c>
      <c r="Z39" s="13">
        <f t="shared" si="19"/>
        <v>0</v>
      </c>
      <c r="AA39" s="13">
        <f t="shared" si="20"/>
        <v>0</v>
      </c>
      <c r="AB39" s="13">
        <f t="shared" si="21"/>
        <v>0</v>
      </c>
      <c r="AC39" s="13">
        <f t="shared" si="22"/>
        <v>0</v>
      </c>
      <c r="AD39" s="13">
        <f t="shared" si="23"/>
        <v>0</v>
      </c>
      <c r="AE39" s="13">
        <f t="shared" si="24"/>
        <v>0</v>
      </c>
      <c r="AF39" s="39" t="str">
        <f t="shared" si="25"/>
        <v/>
      </c>
      <c r="AG39" s="39" t="str">
        <f t="shared" si="26"/>
        <v/>
      </c>
      <c r="AH39" s="39" t="str">
        <f t="shared" si="27"/>
        <v/>
      </c>
      <c r="AI39" s="39" t="str">
        <f t="shared" si="28"/>
        <v/>
      </c>
      <c r="AJ39" s="39">
        <f t="shared" si="29"/>
        <v>0</v>
      </c>
      <c r="AK39" s="39">
        <f t="shared" si="30"/>
        <v>0</v>
      </c>
      <c r="AL39" s="39">
        <f t="shared" si="31"/>
        <v>0</v>
      </c>
      <c r="AM39" s="39">
        <f t="shared" si="32"/>
        <v>0</v>
      </c>
      <c r="AN39" s="39">
        <f t="shared" si="33"/>
        <v>0</v>
      </c>
      <c r="AO39" s="39" t="str">
        <f t="shared" si="34"/>
        <v/>
      </c>
      <c r="AP39" s="13">
        <f t="shared" si="35"/>
        <v>0</v>
      </c>
      <c r="AQ39" s="13" t="str">
        <f t="shared" si="36"/>
        <v/>
      </c>
      <c r="AR39" s="13" t="str">
        <f t="shared" si="37"/>
        <v/>
      </c>
      <c r="AS39" s="13" t="str">
        <f t="shared" si="38"/>
        <v/>
      </c>
      <c r="AT39" s="13" t="str">
        <f t="shared" si="39"/>
        <v/>
      </c>
      <c r="AZ39">
        <v>33</v>
      </c>
      <c r="BA39" t="str">
        <f>IF(ISERROR(VLOOKUP($AZ39,申込一覧表!$AJ$5:$AO$107,3,0)),"",VLOOKUP($AZ39,申込一覧表!$AJ$5:$AO$107,3,0))</f>
        <v/>
      </c>
      <c r="BB39" t="str">
        <f>IF(ISERROR(VLOOKUP($AZ39,申込一覧表!$AJ$5:$AO$107,3,0)),"",VLOOKUP($AZ39,申込一覧表!$AJ$5:$AO$107,4,0))</f>
        <v/>
      </c>
      <c r="BC39" t="str">
        <f>IF(ISERROR(VLOOKUP($AZ39,申込一覧表!$AJ$5:$AO$107,3,0)),"",VLOOKUP($AZ39,申込一覧表!$AJ$5:$AR$107,9,0))</f>
        <v/>
      </c>
      <c r="BD39" t="str">
        <f>IF(ISERROR(VLOOKUP($AZ39,申込一覧表!$AJ$5:$AO$107,3,0)),"",VLOOKUP($AZ39,申込一覧表!$AJ$5:$AO$107,6,0))</f>
        <v/>
      </c>
      <c r="BE39" t="str">
        <f>IF(ISERROR(VLOOKUP($AZ39,申込一覧表!$AJ$5:$AY$107,3,0)),"",VLOOKUP($AZ39,申込一覧表!$AJ$5:$AY$107,13,0))</f>
        <v/>
      </c>
      <c r="BF39" t="str">
        <f>IF(ISERROR(VLOOKUP($AZ39,申込一覧表!$AJ$5:$AY$107,3,0)),"",VLOOKUP($AZ39,申込一覧表!$AJ$5:$AY$107,8,0))</f>
        <v/>
      </c>
      <c r="BG39">
        <f t="shared" si="42"/>
        <v>0</v>
      </c>
      <c r="BH39">
        <f t="shared" si="42"/>
        <v>0</v>
      </c>
      <c r="BI39">
        <f t="shared" si="42"/>
        <v>0</v>
      </c>
      <c r="BJ39">
        <f t="shared" si="42"/>
        <v>0</v>
      </c>
      <c r="BK39">
        <f t="shared" si="42"/>
        <v>0</v>
      </c>
      <c r="BL39">
        <f t="shared" si="42"/>
        <v>0</v>
      </c>
      <c r="BM39">
        <f t="shared" si="42"/>
        <v>0</v>
      </c>
      <c r="BN39">
        <f t="shared" si="42"/>
        <v>0</v>
      </c>
      <c r="BO39">
        <f t="shared" si="42"/>
        <v>0</v>
      </c>
      <c r="BP39">
        <f t="shared" si="42"/>
        <v>0</v>
      </c>
      <c r="BQ39">
        <f t="shared" si="42"/>
        <v>0</v>
      </c>
      <c r="BR39">
        <f t="shared" si="42"/>
        <v>0</v>
      </c>
    </row>
    <row r="40" spans="1:70" ht="14.25" customHeight="1" x14ac:dyDescent="0.15">
      <c r="A40" s="12" t="str">
        <f t="shared" si="41"/>
        <v/>
      </c>
      <c r="B40" s="12" t="str">
        <f t="shared" si="3"/>
        <v/>
      </c>
      <c r="C40" s="14" t="str">
        <f t="shared" si="4"/>
        <v/>
      </c>
      <c r="D40" s="35"/>
      <c r="E40" s="36"/>
      <c r="F40" s="35"/>
      <c r="G40" s="35"/>
      <c r="H40" s="35"/>
      <c r="I40" s="35"/>
      <c r="J40" s="21" t="str">
        <f t="shared" si="5"/>
        <v/>
      </c>
      <c r="K40" s="14" t="str">
        <f t="shared" si="6"/>
        <v/>
      </c>
      <c r="L40" s="14" t="str">
        <f t="shared" si="7"/>
        <v>999:99.99</v>
      </c>
      <c r="N40" s="13" t="str">
        <f t="shared" si="45"/>
        <v/>
      </c>
      <c r="O40" s="13" t="str">
        <f t="shared" si="44"/>
        <v/>
      </c>
      <c r="P40" s="13" t="str">
        <f t="shared" si="9"/>
        <v/>
      </c>
      <c r="Q40" s="13" t="str">
        <f t="shared" si="10"/>
        <v/>
      </c>
      <c r="R40" s="13">
        <f t="shared" si="11"/>
        <v>0</v>
      </c>
      <c r="S40" s="13">
        <f t="shared" si="12"/>
        <v>0</v>
      </c>
      <c r="T40" s="13">
        <f t="shared" si="13"/>
        <v>0</v>
      </c>
      <c r="U40" s="13">
        <f t="shared" si="14"/>
        <v>0</v>
      </c>
      <c r="V40" s="13">
        <f t="shared" si="15"/>
        <v>0</v>
      </c>
      <c r="W40" s="13">
        <f t="shared" si="16"/>
        <v>0</v>
      </c>
      <c r="X40" s="13">
        <f t="shared" si="17"/>
        <v>0</v>
      </c>
      <c r="Y40" s="13">
        <f t="shared" si="18"/>
        <v>0</v>
      </c>
      <c r="Z40" s="13">
        <f t="shared" si="19"/>
        <v>0</v>
      </c>
      <c r="AA40" s="13">
        <f t="shared" si="20"/>
        <v>0</v>
      </c>
      <c r="AB40" s="13">
        <f t="shared" si="21"/>
        <v>0</v>
      </c>
      <c r="AC40" s="13">
        <f t="shared" si="22"/>
        <v>0</v>
      </c>
      <c r="AD40" s="13">
        <f t="shared" si="23"/>
        <v>0</v>
      </c>
      <c r="AE40" s="13">
        <f t="shared" si="24"/>
        <v>0</v>
      </c>
      <c r="AF40" s="39" t="str">
        <f t="shared" si="25"/>
        <v/>
      </c>
      <c r="AG40" s="39" t="str">
        <f t="shared" si="26"/>
        <v/>
      </c>
      <c r="AH40" s="39" t="str">
        <f t="shared" si="27"/>
        <v/>
      </c>
      <c r="AI40" s="39" t="str">
        <f t="shared" si="28"/>
        <v/>
      </c>
      <c r="AJ40" s="39">
        <f t="shared" si="29"/>
        <v>0</v>
      </c>
      <c r="AK40" s="39">
        <f t="shared" si="30"/>
        <v>0</v>
      </c>
      <c r="AL40" s="39">
        <f t="shared" si="31"/>
        <v>0</v>
      </c>
      <c r="AM40" s="39">
        <f t="shared" si="32"/>
        <v>0</v>
      </c>
      <c r="AN40" s="39">
        <f t="shared" si="33"/>
        <v>0</v>
      </c>
      <c r="AO40" s="39" t="str">
        <f t="shared" si="34"/>
        <v/>
      </c>
      <c r="AP40" s="13">
        <f t="shared" si="35"/>
        <v>0</v>
      </c>
      <c r="AQ40" s="13" t="str">
        <f t="shared" si="36"/>
        <v/>
      </c>
      <c r="AR40" s="13" t="str">
        <f t="shared" si="37"/>
        <v/>
      </c>
      <c r="AS40" s="13" t="str">
        <f t="shared" si="38"/>
        <v/>
      </c>
      <c r="AT40" s="13" t="str">
        <f t="shared" si="39"/>
        <v/>
      </c>
      <c r="AZ40">
        <v>34</v>
      </c>
      <c r="BA40" t="str">
        <f>IF(ISERROR(VLOOKUP($AZ40,申込一覧表!$AJ$5:$AO$107,3,0)),"",VLOOKUP($AZ40,申込一覧表!$AJ$5:$AO$107,3,0))</f>
        <v/>
      </c>
      <c r="BB40" t="str">
        <f>IF(ISERROR(VLOOKUP($AZ40,申込一覧表!$AJ$5:$AO$107,3,0)),"",VLOOKUP($AZ40,申込一覧表!$AJ$5:$AO$107,4,0))</f>
        <v/>
      </c>
      <c r="BC40" t="str">
        <f>IF(ISERROR(VLOOKUP($AZ40,申込一覧表!$AJ$5:$AO$107,3,0)),"",VLOOKUP($AZ40,申込一覧表!$AJ$5:$AR$107,9,0))</f>
        <v/>
      </c>
      <c r="BD40" t="str">
        <f>IF(ISERROR(VLOOKUP($AZ40,申込一覧表!$AJ$5:$AO$107,3,0)),"",VLOOKUP($AZ40,申込一覧表!$AJ$5:$AO$107,6,0))</f>
        <v/>
      </c>
      <c r="BE40" t="str">
        <f>IF(ISERROR(VLOOKUP($AZ40,申込一覧表!$AJ$5:$AY$107,3,0)),"",VLOOKUP($AZ40,申込一覧表!$AJ$5:$AY$107,13,0))</f>
        <v/>
      </c>
      <c r="BF40" t="str">
        <f>IF(ISERROR(VLOOKUP($AZ40,申込一覧表!$AJ$5:$AY$107,3,0)),"",VLOOKUP($AZ40,申込一覧表!$AJ$5:$AY$107,8,0))</f>
        <v/>
      </c>
      <c r="BG40">
        <f t="shared" ref="BG40:BR61" si="46">COUNTIF($AF$6:$AI$65,BG$5&amp;$BA40)</f>
        <v>0</v>
      </c>
      <c r="BH40">
        <f t="shared" si="46"/>
        <v>0</v>
      </c>
      <c r="BI40">
        <f t="shared" si="46"/>
        <v>0</v>
      </c>
      <c r="BJ40">
        <f t="shared" si="46"/>
        <v>0</v>
      </c>
      <c r="BK40">
        <f t="shared" si="46"/>
        <v>0</v>
      </c>
      <c r="BL40">
        <f t="shared" si="46"/>
        <v>0</v>
      </c>
      <c r="BM40">
        <f t="shared" si="46"/>
        <v>0</v>
      </c>
      <c r="BN40">
        <f t="shared" si="46"/>
        <v>0</v>
      </c>
      <c r="BO40">
        <f t="shared" si="46"/>
        <v>0</v>
      </c>
      <c r="BP40">
        <f t="shared" si="46"/>
        <v>0</v>
      </c>
      <c r="BQ40">
        <f t="shared" si="46"/>
        <v>0</v>
      </c>
      <c r="BR40">
        <f t="shared" si="46"/>
        <v>0</v>
      </c>
    </row>
    <row r="41" spans="1:70" ht="14.25" customHeight="1" x14ac:dyDescent="0.15">
      <c r="A41" s="12" t="str">
        <f t="shared" si="41"/>
        <v/>
      </c>
      <c r="B41" s="12" t="str">
        <f t="shared" si="3"/>
        <v/>
      </c>
      <c r="C41" s="14" t="str">
        <f t="shared" si="4"/>
        <v/>
      </c>
      <c r="D41" s="35"/>
      <c r="E41" s="36"/>
      <c r="F41" s="35"/>
      <c r="G41" s="35"/>
      <c r="H41" s="35"/>
      <c r="I41" s="35"/>
      <c r="J41" s="21" t="str">
        <f t="shared" si="5"/>
        <v/>
      </c>
      <c r="K41" s="14" t="str">
        <f t="shared" si="6"/>
        <v/>
      </c>
      <c r="L41" s="14" t="str">
        <f t="shared" si="7"/>
        <v>999:99.99</v>
      </c>
      <c r="N41" s="13" t="str">
        <f t="shared" si="45"/>
        <v/>
      </c>
      <c r="O41" s="13" t="str">
        <f t="shared" si="44"/>
        <v/>
      </c>
      <c r="P41" s="13" t="str">
        <f t="shared" si="9"/>
        <v/>
      </c>
      <c r="Q41" s="13" t="str">
        <f t="shared" si="10"/>
        <v/>
      </c>
      <c r="R41" s="13">
        <f t="shared" si="11"/>
        <v>0</v>
      </c>
      <c r="S41" s="13">
        <f t="shared" si="12"/>
        <v>0</v>
      </c>
      <c r="T41" s="13">
        <f t="shared" si="13"/>
        <v>0</v>
      </c>
      <c r="U41" s="13">
        <f t="shared" si="14"/>
        <v>0</v>
      </c>
      <c r="V41" s="13">
        <f t="shared" si="15"/>
        <v>0</v>
      </c>
      <c r="W41" s="13">
        <f t="shared" si="16"/>
        <v>0</v>
      </c>
      <c r="X41" s="13">
        <f t="shared" si="17"/>
        <v>0</v>
      </c>
      <c r="Y41" s="13">
        <f t="shared" si="18"/>
        <v>0</v>
      </c>
      <c r="Z41" s="13">
        <f t="shared" si="19"/>
        <v>0</v>
      </c>
      <c r="AA41" s="13">
        <f t="shared" si="20"/>
        <v>0</v>
      </c>
      <c r="AB41" s="13">
        <f t="shared" si="21"/>
        <v>0</v>
      </c>
      <c r="AC41" s="13">
        <f t="shared" si="22"/>
        <v>0</v>
      </c>
      <c r="AD41" s="13">
        <f t="shared" si="23"/>
        <v>0</v>
      </c>
      <c r="AE41" s="13">
        <f t="shared" si="24"/>
        <v>0</v>
      </c>
      <c r="AF41" s="39" t="str">
        <f t="shared" si="25"/>
        <v/>
      </c>
      <c r="AG41" s="39" t="str">
        <f t="shared" si="26"/>
        <v/>
      </c>
      <c r="AH41" s="39" t="str">
        <f t="shared" si="27"/>
        <v/>
      </c>
      <c r="AI41" s="39" t="str">
        <f t="shared" si="28"/>
        <v/>
      </c>
      <c r="AJ41" s="39">
        <f t="shared" si="29"/>
        <v>0</v>
      </c>
      <c r="AK41" s="39">
        <f t="shared" si="30"/>
        <v>0</v>
      </c>
      <c r="AL41" s="39">
        <f t="shared" si="31"/>
        <v>0</v>
      </c>
      <c r="AM41" s="39">
        <f t="shared" si="32"/>
        <v>0</v>
      </c>
      <c r="AN41" s="39">
        <f t="shared" si="33"/>
        <v>0</v>
      </c>
      <c r="AO41" s="39" t="str">
        <f t="shared" si="34"/>
        <v/>
      </c>
      <c r="AP41" s="13">
        <f t="shared" si="35"/>
        <v>0</v>
      </c>
      <c r="AQ41" s="13" t="str">
        <f t="shared" si="36"/>
        <v/>
      </c>
      <c r="AR41" s="13" t="str">
        <f t="shared" si="37"/>
        <v/>
      </c>
      <c r="AS41" s="13" t="str">
        <f t="shared" si="38"/>
        <v/>
      </c>
      <c r="AT41" s="13" t="str">
        <f t="shared" si="39"/>
        <v/>
      </c>
      <c r="AZ41">
        <v>35</v>
      </c>
      <c r="BA41" t="str">
        <f>IF(ISERROR(VLOOKUP($AZ41,申込一覧表!$AJ$5:$AO$107,3,0)),"",VLOOKUP($AZ41,申込一覧表!$AJ$5:$AO$107,3,0))</f>
        <v/>
      </c>
      <c r="BB41" t="str">
        <f>IF(ISERROR(VLOOKUP($AZ41,申込一覧表!$AJ$5:$AO$107,3,0)),"",VLOOKUP($AZ41,申込一覧表!$AJ$5:$AO$107,4,0))</f>
        <v/>
      </c>
      <c r="BC41" t="str">
        <f>IF(ISERROR(VLOOKUP($AZ41,申込一覧表!$AJ$5:$AO$107,3,0)),"",VLOOKUP($AZ41,申込一覧表!$AJ$5:$AR$107,9,0))</f>
        <v/>
      </c>
      <c r="BD41" t="str">
        <f>IF(ISERROR(VLOOKUP($AZ41,申込一覧表!$AJ$5:$AO$107,3,0)),"",VLOOKUP($AZ41,申込一覧表!$AJ$5:$AO$107,6,0))</f>
        <v/>
      </c>
      <c r="BE41" t="str">
        <f>IF(ISERROR(VLOOKUP($AZ41,申込一覧表!$AJ$5:$AY$107,3,0)),"",VLOOKUP($AZ41,申込一覧表!$AJ$5:$AY$107,13,0))</f>
        <v/>
      </c>
      <c r="BF41" t="str">
        <f>IF(ISERROR(VLOOKUP($AZ41,申込一覧表!$AJ$5:$AY$107,3,0)),"",VLOOKUP($AZ41,申込一覧表!$AJ$5:$AY$107,8,0))</f>
        <v/>
      </c>
      <c r="BG41">
        <f t="shared" si="46"/>
        <v>0</v>
      </c>
      <c r="BH41">
        <f t="shared" si="46"/>
        <v>0</v>
      </c>
      <c r="BI41">
        <f t="shared" si="46"/>
        <v>0</v>
      </c>
      <c r="BJ41">
        <f t="shared" si="46"/>
        <v>0</v>
      </c>
      <c r="BK41">
        <f t="shared" si="46"/>
        <v>0</v>
      </c>
      <c r="BL41">
        <f t="shared" si="46"/>
        <v>0</v>
      </c>
      <c r="BM41">
        <f t="shared" si="46"/>
        <v>0</v>
      </c>
      <c r="BN41">
        <f t="shared" si="46"/>
        <v>0</v>
      </c>
      <c r="BO41">
        <f t="shared" si="46"/>
        <v>0</v>
      </c>
      <c r="BP41">
        <f t="shared" si="46"/>
        <v>0</v>
      </c>
      <c r="BQ41">
        <f t="shared" si="46"/>
        <v>0</v>
      </c>
      <c r="BR41">
        <f t="shared" si="46"/>
        <v>0</v>
      </c>
    </row>
    <row r="42" spans="1:70" ht="14.25" customHeight="1" x14ac:dyDescent="0.15">
      <c r="A42" s="12" t="str">
        <f t="shared" si="41"/>
        <v/>
      </c>
      <c r="B42" s="12" t="str">
        <f t="shared" si="3"/>
        <v/>
      </c>
      <c r="C42" s="14" t="str">
        <f t="shared" si="4"/>
        <v/>
      </c>
      <c r="D42" s="35"/>
      <c r="E42" s="36"/>
      <c r="F42" s="35"/>
      <c r="G42" s="35"/>
      <c r="H42" s="35"/>
      <c r="I42" s="35"/>
      <c r="J42" s="21" t="str">
        <f t="shared" si="5"/>
        <v/>
      </c>
      <c r="K42" s="14" t="str">
        <f t="shared" si="6"/>
        <v/>
      </c>
      <c r="L42" s="14" t="str">
        <f t="shared" si="7"/>
        <v>999:99.99</v>
      </c>
      <c r="N42" s="13" t="str">
        <f t="shared" si="45"/>
        <v/>
      </c>
      <c r="O42" s="13" t="str">
        <f t="shared" si="44"/>
        <v/>
      </c>
      <c r="P42" s="13" t="str">
        <f t="shared" si="9"/>
        <v/>
      </c>
      <c r="Q42" s="13" t="str">
        <f t="shared" si="10"/>
        <v/>
      </c>
      <c r="R42" s="13">
        <f t="shared" si="11"/>
        <v>0</v>
      </c>
      <c r="S42" s="13">
        <f t="shared" si="12"/>
        <v>0</v>
      </c>
      <c r="T42" s="13">
        <f t="shared" si="13"/>
        <v>0</v>
      </c>
      <c r="U42" s="13">
        <f t="shared" si="14"/>
        <v>0</v>
      </c>
      <c r="V42" s="13">
        <f t="shared" si="15"/>
        <v>0</v>
      </c>
      <c r="W42" s="13">
        <f t="shared" si="16"/>
        <v>0</v>
      </c>
      <c r="X42" s="13">
        <f t="shared" si="17"/>
        <v>0</v>
      </c>
      <c r="Y42" s="13">
        <f t="shared" si="18"/>
        <v>0</v>
      </c>
      <c r="Z42" s="13">
        <f t="shared" si="19"/>
        <v>0</v>
      </c>
      <c r="AA42" s="13">
        <f t="shared" si="20"/>
        <v>0</v>
      </c>
      <c r="AB42" s="13">
        <f t="shared" si="21"/>
        <v>0</v>
      </c>
      <c r="AC42" s="13">
        <f t="shared" si="22"/>
        <v>0</v>
      </c>
      <c r="AD42" s="13">
        <f t="shared" si="23"/>
        <v>0</v>
      </c>
      <c r="AE42" s="13">
        <f t="shared" si="24"/>
        <v>0</v>
      </c>
      <c r="AF42" s="39" t="str">
        <f t="shared" si="25"/>
        <v/>
      </c>
      <c r="AG42" s="39" t="str">
        <f t="shared" si="26"/>
        <v/>
      </c>
      <c r="AH42" s="39" t="str">
        <f t="shared" si="27"/>
        <v/>
      </c>
      <c r="AI42" s="39" t="str">
        <f t="shared" si="28"/>
        <v/>
      </c>
      <c r="AJ42" s="39">
        <f t="shared" si="29"/>
        <v>0</v>
      </c>
      <c r="AK42" s="39">
        <f t="shared" si="30"/>
        <v>0</v>
      </c>
      <c r="AL42" s="39">
        <f t="shared" si="31"/>
        <v>0</v>
      </c>
      <c r="AM42" s="39">
        <f t="shared" si="32"/>
        <v>0</v>
      </c>
      <c r="AN42" s="39">
        <f t="shared" si="33"/>
        <v>0</v>
      </c>
      <c r="AO42" s="39" t="str">
        <f t="shared" si="34"/>
        <v/>
      </c>
      <c r="AP42" s="13">
        <f t="shared" si="35"/>
        <v>0</v>
      </c>
      <c r="AQ42" s="13" t="str">
        <f t="shared" si="36"/>
        <v/>
      </c>
      <c r="AR42" s="13" t="str">
        <f t="shared" si="37"/>
        <v/>
      </c>
      <c r="AS42" s="13" t="str">
        <f t="shared" si="38"/>
        <v/>
      </c>
      <c r="AT42" s="13" t="str">
        <f t="shared" si="39"/>
        <v/>
      </c>
      <c r="AU42" s="10"/>
      <c r="AZ42">
        <v>36</v>
      </c>
      <c r="BA42" t="str">
        <f>IF(ISERROR(VLOOKUP($AZ42,申込一覧表!$AJ$5:$AO$107,3,0)),"",VLOOKUP($AZ42,申込一覧表!$AJ$5:$AO$107,3,0))</f>
        <v/>
      </c>
      <c r="BB42" t="str">
        <f>IF(ISERROR(VLOOKUP($AZ42,申込一覧表!$AJ$5:$AO$107,3,0)),"",VLOOKUP($AZ42,申込一覧表!$AJ$5:$AO$107,4,0))</f>
        <v/>
      </c>
      <c r="BC42" t="str">
        <f>IF(ISERROR(VLOOKUP($AZ42,申込一覧表!$AJ$5:$AO$107,3,0)),"",VLOOKUP($AZ42,申込一覧表!$AJ$5:$AR$107,9,0))</f>
        <v/>
      </c>
      <c r="BD42" t="str">
        <f>IF(ISERROR(VLOOKUP($AZ42,申込一覧表!$AJ$5:$AO$107,3,0)),"",VLOOKUP($AZ42,申込一覧表!$AJ$5:$AO$107,6,0))</f>
        <v/>
      </c>
      <c r="BE42" t="str">
        <f>IF(ISERROR(VLOOKUP($AZ42,申込一覧表!$AJ$5:$AY$107,3,0)),"",VLOOKUP($AZ42,申込一覧表!$AJ$5:$AY$107,13,0))</f>
        <v/>
      </c>
      <c r="BF42" t="str">
        <f>IF(ISERROR(VLOOKUP($AZ42,申込一覧表!$AJ$5:$AY$107,3,0)),"",VLOOKUP($AZ42,申込一覧表!$AJ$5:$AY$107,8,0))</f>
        <v/>
      </c>
      <c r="BG42">
        <f t="shared" si="46"/>
        <v>0</v>
      </c>
      <c r="BH42">
        <f t="shared" si="46"/>
        <v>0</v>
      </c>
      <c r="BI42">
        <f t="shared" si="46"/>
        <v>0</v>
      </c>
      <c r="BJ42">
        <f t="shared" si="46"/>
        <v>0</v>
      </c>
      <c r="BK42">
        <f t="shared" si="46"/>
        <v>0</v>
      </c>
      <c r="BL42">
        <f t="shared" si="46"/>
        <v>0</v>
      </c>
      <c r="BM42">
        <f t="shared" si="46"/>
        <v>0</v>
      </c>
      <c r="BN42">
        <f t="shared" si="46"/>
        <v>0</v>
      </c>
      <c r="BO42">
        <f t="shared" si="46"/>
        <v>0</v>
      </c>
      <c r="BP42">
        <f t="shared" si="46"/>
        <v>0</v>
      </c>
      <c r="BQ42">
        <f t="shared" si="46"/>
        <v>0</v>
      </c>
      <c r="BR42">
        <f t="shared" si="46"/>
        <v>0</v>
      </c>
    </row>
    <row r="43" spans="1:70" ht="14.25" customHeight="1" x14ac:dyDescent="0.15">
      <c r="A43" s="12" t="str">
        <f t="shared" si="41"/>
        <v/>
      </c>
      <c r="B43" s="12" t="str">
        <f t="shared" si="3"/>
        <v/>
      </c>
      <c r="C43" s="14" t="str">
        <f t="shared" si="4"/>
        <v/>
      </c>
      <c r="D43" s="35"/>
      <c r="E43" s="36"/>
      <c r="F43" s="35"/>
      <c r="G43" s="35"/>
      <c r="H43" s="35"/>
      <c r="I43" s="35"/>
      <c r="J43" s="21" t="str">
        <f t="shared" si="5"/>
        <v/>
      </c>
      <c r="K43" s="14" t="str">
        <f t="shared" si="6"/>
        <v/>
      </c>
      <c r="L43" s="14" t="str">
        <f t="shared" si="7"/>
        <v>999:99.99</v>
      </c>
      <c r="N43" s="13" t="str">
        <f t="shared" si="45"/>
        <v/>
      </c>
      <c r="O43" s="13" t="str">
        <f t="shared" si="44"/>
        <v/>
      </c>
      <c r="P43" s="13" t="str">
        <f t="shared" si="9"/>
        <v/>
      </c>
      <c r="Q43" s="13" t="str">
        <f t="shared" si="10"/>
        <v/>
      </c>
      <c r="R43" s="13">
        <f t="shared" si="11"/>
        <v>0</v>
      </c>
      <c r="S43" s="13">
        <f t="shared" si="12"/>
        <v>0</v>
      </c>
      <c r="T43" s="13">
        <f t="shared" si="13"/>
        <v>0</v>
      </c>
      <c r="U43" s="13">
        <f t="shared" si="14"/>
        <v>0</v>
      </c>
      <c r="V43" s="13">
        <f t="shared" si="15"/>
        <v>0</v>
      </c>
      <c r="W43" s="13">
        <f t="shared" si="16"/>
        <v>0</v>
      </c>
      <c r="X43" s="13">
        <f t="shared" si="17"/>
        <v>0</v>
      </c>
      <c r="Y43" s="13">
        <f t="shared" si="18"/>
        <v>0</v>
      </c>
      <c r="Z43" s="13">
        <f t="shared" si="19"/>
        <v>0</v>
      </c>
      <c r="AA43" s="13">
        <f t="shared" si="20"/>
        <v>0</v>
      </c>
      <c r="AB43" s="13">
        <f t="shared" si="21"/>
        <v>0</v>
      </c>
      <c r="AC43" s="13">
        <f t="shared" si="22"/>
        <v>0</v>
      </c>
      <c r="AD43" s="13">
        <f t="shared" si="23"/>
        <v>0</v>
      </c>
      <c r="AE43" s="13">
        <f t="shared" si="24"/>
        <v>0</v>
      </c>
      <c r="AF43" s="39" t="str">
        <f t="shared" si="25"/>
        <v/>
      </c>
      <c r="AG43" s="39" t="str">
        <f t="shared" si="26"/>
        <v/>
      </c>
      <c r="AH43" s="39" t="str">
        <f t="shared" si="27"/>
        <v/>
      </c>
      <c r="AI43" s="39" t="str">
        <f t="shared" si="28"/>
        <v/>
      </c>
      <c r="AJ43" s="39">
        <f t="shared" si="29"/>
        <v>0</v>
      </c>
      <c r="AK43" s="39">
        <f t="shared" si="30"/>
        <v>0</v>
      </c>
      <c r="AL43" s="39">
        <f t="shared" si="31"/>
        <v>0</v>
      </c>
      <c r="AM43" s="39">
        <f t="shared" si="32"/>
        <v>0</v>
      </c>
      <c r="AN43" s="39">
        <f t="shared" si="33"/>
        <v>0</v>
      </c>
      <c r="AO43" s="39" t="str">
        <f t="shared" si="34"/>
        <v/>
      </c>
      <c r="AP43" s="13">
        <f t="shared" si="35"/>
        <v>0</v>
      </c>
      <c r="AQ43" s="13" t="str">
        <f t="shared" si="36"/>
        <v/>
      </c>
      <c r="AR43" s="13" t="str">
        <f t="shared" si="37"/>
        <v/>
      </c>
      <c r="AS43" s="13" t="str">
        <f t="shared" si="38"/>
        <v/>
      </c>
      <c r="AT43" s="13" t="str">
        <f t="shared" si="39"/>
        <v/>
      </c>
      <c r="AV43" s="10"/>
      <c r="AZ43">
        <v>37</v>
      </c>
      <c r="BA43" t="str">
        <f>IF(ISERROR(VLOOKUP($AZ43,申込一覧表!$AJ$5:$AO$107,3,0)),"",VLOOKUP($AZ43,申込一覧表!$AJ$5:$AO$107,3,0))</f>
        <v/>
      </c>
      <c r="BB43" t="str">
        <f>IF(ISERROR(VLOOKUP($AZ43,申込一覧表!$AJ$5:$AO$107,3,0)),"",VLOOKUP($AZ43,申込一覧表!$AJ$5:$AO$107,4,0))</f>
        <v/>
      </c>
      <c r="BC43" t="str">
        <f>IF(ISERROR(VLOOKUP($AZ43,申込一覧表!$AJ$5:$AO$107,3,0)),"",VLOOKUP($AZ43,申込一覧表!$AJ$5:$AR$107,9,0))</f>
        <v/>
      </c>
      <c r="BD43" t="str">
        <f>IF(ISERROR(VLOOKUP($AZ43,申込一覧表!$AJ$5:$AO$107,3,0)),"",VLOOKUP($AZ43,申込一覧表!$AJ$5:$AO$107,6,0))</f>
        <v/>
      </c>
      <c r="BE43" t="str">
        <f>IF(ISERROR(VLOOKUP($AZ43,申込一覧表!$AJ$5:$AY$107,3,0)),"",VLOOKUP($AZ43,申込一覧表!$AJ$5:$AY$107,13,0))</f>
        <v/>
      </c>
      <c r="BF43" t="str">
        <f>IF(ISERROR(VLOOKUP($AZ43,申込一覧表!$AJ$5:$AY$107,3,0)),"",VLOOKUP($AZ43,申込一覧表!$AJ$5:$AY$107,8,0))</f>
        <v/>
      </c>
      <c r="BG43">
        <f t="shared" si="46"/>
        <v>0</v>
      </c>
      <c r="BH43">
        <f t="shared" si="46"/>
        <v>0</v>
      </c>
      <c r="BI43">
        <f t="shared" si="46"/>
        <v>0</v>
      </c>
      <c r="BJ43">
        <f t="shared" si="46"/>
        <v>0</v>
      </c>
      <c r="BK43">
        <f t="shared" si="46"/>
        <v>0</v>
      </c>
      <c r="BL43">
        <f t="shared" si="46"/>
        <v>0</v>
      </c>
      <c r="BM43">
        <f t="shared" si="46"/>
        <v>0</v>
      </c>
      <c r="BN43">
        <f t="shared" si="46"/>
        <v>0</v>
      </c>
      <c r="BO43">
        <f t="shared" si="46"/>
        <v>0</v>
      </c>
      <c r="BP43">
        <f t="shared" si="46"/>
        <v>0</v>
      </c>
      <c r="BQ43">
        <f t="shared" si="46"/>
        <v>0</v>
      </c>
      <c r="BR43">
        <f t="shared" si="46"/>
        <v>0</v>
      </c>
    </row>
    <row r="44" spans="1:70" ht="14.25" customHeight="1" x14ac:dyDescent="0.15">
      <c r="A44" s="12" t="str">
        <f t="shared" si="41"/>
        <v/>
      </c>
      <c r="B44" s="12" t="str">
        <f t="shared" si="3"/>
        <v/>
      </c>
      <c r="C44" s="14" t="str">
        <f t="shared" si="4"/>
        <v/>
      </c>
      <c r="D44" s="35"/>
      <c r="E44" s="36"/>
      <c r="F44" s="35"/>
      <c r="G44" s="35"/>
      <c r="H44" s="35"/>
      <c r="I44" s="35"/>
      <c r="J44" s="21" t="str">
        <f t="shared" si="5"/>
        <v/>
      </c>
      <c r="K44" s="14" t="str">
        <f t="shared" si="6"/>
        <v/>
      </c>
      <c r="L44" s="14" t="str">
        <f t="shared" si="7"/>
        <v>999:99.99</v>
      </c>
      <c r="N44" s="13" t="str">
        <f t="shared" si="45"/>
        <v/>
      </c>
      <c r="O44" s="13" t="str">
        <f t="shared" si="44"/>
        <v/>
      </c>
      <c r="P44" s="13" t="str">
        <f t="shared" si="9"/>
        <v/>
      </c>
      <c r="Q44" s="13" t="str">
        <f t="shared" si="10"/>
        <v/>
      </c>
      <c r="R44" s="13">
        <f t="shared" si="11"/>
        <v>0</v>
      </c>
      <c r="S44" s="13">
        <f t="shared" si="12"/>
        <v>0</v>
      </c>
      <c r="T44" s="13">
        <f t="shared" si="13"/>
        <v>0</v>
      </c>
      <c r="U44" s="13">
        <f t="shared" si="14"/>
        <v>0</v>
      </c>
      <c r="V44" s="13">
        <f t="shared" si="15"/>
        <v>0</v>
      </c>
      <c r="W44" s="13">
        <f t="shared" si="16"/>
        <v>0</v>
      </c>
      <c r="X44" s="13">
        <f t="shared" si="17"/>
        <v>0</v>
      </c>
      <c r="Y44" s="13">
        <f t="shared" si="18"/>
        <v>0</v>
      </c>
      <c r="Z44" s="13">
        <f t="shared" si="19"/>
        <v>0</v>
      </c>
      <c r="AA44" s="13">
        <f t="shared" si="20"/>
        <v>0</v>
      </c>
      <c r="AB44" s="13">
        <f t="shared" si="21"/>
        <v>0</v>
      </c>
      <c r="AC44" s="13">
        <f t="shared" si="22"/>
        <v>0</v>
      </c>
      <c r="AD44" s="13">
        <f t="shared" si="23"/>
        <v>0</v>
      </c>
      <c r="AE44" s="13">
        <f t="shared" si="24"/>
        <v>0</v>
      </c>
      <c r="AF44" s="39" t="str">
        <f t="shared" si="25"/>
        <v/>
      </c>
      <c r="AG44" s="39" t="str">
        <f t="shared" si="26"/>
        <v/>
      </c>
      <c r="AH44" s="39" t="str">
        <f t="shared" si="27"/>
        <v/>
      </c>
      <c r="AI44" s="39" t="str">
        <f t="shared" si="28"/>
        <v/>
      </c>
      <c r="AJ44" s="39">
        <f t="shared" si="29"/>
        <v>0</v>
      </c>
      <c r="AK44" s="39">
        <f t="shared" si="30"/>
        <v>0</v>
      </c>
      <c r="AL44" s="39">
        <f t="shared" si="31"/>
        <v>0</v>
      </c>
      <c r="AM44" s="39">
        <f t="shared" si="32"/>
        <v>0</v>
      </c>
      <c r="AN44" s="39">
        <f t="shared" si="33"/>
        <v>0</v>
      </c>
      <c r="AO44" s="39" t="str">
        <f t="shared" si="34"/>
        <v/>
      </c>
      <c r="AP44" s="13">
        <f t="shared" si="35"/>
        <v>0</v>
      </c>
      <c r="AQ44" s="13" t="str">
        <f t="shared" si="36"/>
        <v/>
      </c>
      <c r="AR44" s="13" t="str">
        <f t="shared" si="37"/>
        <v/>
      </c>
      <c r="AS44" s="13" t="str">
        <f t="shared" si="38"/>
        <v/>
      </c>
      <c r="AT44" s="13" t="str">
        <f t="shared" si="39"/>
        <v/>
      </c>
      <c r="AZ44">
        <v>38</v>
      </c>
      <c r="BA44" t="str">
        <f>IF(ISERROR(VLOOKUP($AZ44,申込一覧表!$AJ$5:$AO$107,3,0)),"",VLOOKUP($AZ44,申込一覧表!$AJ$5:$AO$107,3,0))</f>
        <v/>
      </c>
      <c r="BB44" t="str">
        <f>IF(ISERROR(VLOOKUP($AZ44,申込一覧表!$AJ$5:$AO$107,3,0)),"",VLOOKUP($AZ44,申込一覧表!$AJ$5:$AO$107,4,0))</f>
        <v/>
      </c>
      <c r="BC44" t="str">
        <f>IF(ISERROR(VLOOKUP($AZ44,申込一覧表!$AJ$5:$AO$107,3,0)),"",VLOOKUP($AZ44,申込一覧表!$AJ$5:$AR$107,9,0))</f>
        <v/>
      </c>
      <c r="BD44" t="str">
        <f>IF(ISERROR(VLOOKUP($AZ44,申込一覧表!$AJ$5:$AO$107,3,0)),"",VLOOKUP($AZ44,申込一覧表!$AJ$5:$AO$107,6,0))</f>
        <v/>
      </c>
      <c r="BE44" t="str">
        <f>IF(ISERROR(VLOOKUP($AZ44,申込一覧表!$AJ$5:$AY$107,3,0)),"",VLOOKUP($AZ44,申込一覧表!$AJ$5:$AY$107,13,0))</f>
        <v/>
      </c>
      <c r="BF44" t="str">
        <f>IF(ISERROR(VLOOKUP($AZ44,申込一覧表!$AJ$5:$AY$107,3,0)),"",VLOOKUP($AZ44,申込一覧表!$AJ$5:$AY$107,8,0))</f>
        <v/>
      </c>
      <c r="BG44">
        <f t="shared" si="46"/>
        <v>0</v>
      </c>
      <c r="BH44">
        <f t="shared" si="46"/>
        <v>0</v>
      </c>
      <c r="BI44">
        <f t="shared" si="46"/>
        <v>0</v>
      </c>
      <c r="BJ44">
        <f t="shared" si="46"/>
        <v>0</v>
      </c>
      <c r="BK44">
        <f t="shared" si="46"/>
        <v>0</v>
      </c>
      <c r="BL44">
        <f t="shared" si="46"/>
        <v>0</v>
      </c>
      <c r="BM44">
        <f t="shared" si="46"/>
        <v>0</v>
      </c>
      <c r="BN44">
        <f t="shared" si="46"/>
        <v>0</v>
      </c>
      <c r="BO44">
        <f t="shared" si="46"/>
        <v>0</v>
      </c>
      <c r="BP44">
        <f t="shared" si="46"/>
        <v>0</v>
      </c>
      <c r="BQ44">
        <f t="shared" si="46"/>
        <v>0</v>
      </c>
      <c r="BR44">
        <f t="shared" si="46"/>
        <v>0</v>
      </c>
    </row>
    <row r="45" spans="1:70" s="10" customFormat="1" ht="14.25" customHeight="1" x14ac:dyDescent="0.15">
      <c r="A45" s="12" t="str">
        <f t="shared" si="41"/>
        <v/>
      </c>
      <c r="B45" s="12" t="str">
        <f t="shared" si="3"/>
        <v/>
      </c>
      <c r="C45" s="14" t="str">
        <f t="shared" si="4"/>
        <v/>
      </c>
      <c r="D45" s="35"/>
      <c r="E45" s="36"/>
      <c r="F45" s="35"/>
      <c r="G45" s="35"/>
      <c r="H45" s="35"/>
      <c r="I45" s="35"/>
      <c r="J45" s="21" t="str">
        <f t="shared" si="5"/>
        <v/>
      </c>
      <c r="K45" s="14" t="str">
        <f t="shared" si="6"/>
        <v/>
      </c>
      <c r="L45" s="14" t="str">
        <f t="shared" si="7"/>
        <v>999:99.99</v>
      </c>
      <c r="N45" s="13" t="str">
        <f t="shared" si="45"/>
        <v/>
      </c>
      <c r="O45" s="13" t="str">
        <f t="shared" si="44"/>
        <v/>
      </c>
      <c r="P45" s="13" t="str">
        <f t="shared" si="9"/>
        <v/>
      </c>
      <c r="Q45" s="13" t="str">
        <f t="shared" si="10"/>
        <v/>
      </c>
      <c r="R45" s="13">
        <f t="shared" si="11"/>
        <v>0</v>
      </c>
      <c r="S45" s="13">
        <f t="shared" si="12"/>
        <v>0</v>
      </c>
      <c r="T45" s="13">
        <f t="shared" si="13"/>
        <v>0</v>
      </c>
      <c r="U45" s="13">
        <f t="shared" si="14"/>
        <v>0</v>
      </c>
      <c r="V45" s="13">
        <f t="shared" si="15"/>
        <v>0</v>
      </c>
      <c r="W45" s="13">
        <f t="shared" si="16"/>
        <v>0</v>
      </c>
      <c r="X45" s="13">
        <f t="shared" si="17"/>
        <v>0</v>
      </c>
      <c r="Y45" s="13">
        <f t="shared" si="18"/>
        <v>0</v>
      </c>
      <c r="Z45" s="13">
        <f t="shared" si="19"/>
        <v>0</v>
      </c>
      <c r="AA45" s="13">
        <f t="shared" si="20"/>
        <v>0</v>
      </c>
      <c r="AB45" s="13">
        <f t="shared" si="21"/>
        <v>0</v>
      </c>
      <c r="AC45" s="13">
        <f t="shared" si="22"/>
        <v>0</v>
      </c>
      <c r="AD45" s="13">
        <f t="shared" si="23"/>
        <v>0</v>
      </c>
      <c r="AE45" s="13">
        <f t="shared" si="24"/>
        <v>0</v>
      </c>
      <c r="AF45" s="39" t="str">
        <f t="shared" si="25"/>
        <v/>
      </c>
      <c r="AG45" s="39" t="str">
        <f t="shared" si="26"/>
        <v/>
      </c>
      <c r="AH45" s="39" t="str">
        <f t="shared" si="27"/>
        <v/>
      </c>
      <c r="AI45" s="39" t="str">
        <f t="shared" si="28"/>
        <v/>
      </c>
      <c r="AJ45" s="39">
        <f t="shared" si="29"/>
        <v>0</v>
      </c>
      <c r="AK45" s="39">
        <f t="shared" si="30"/>
        <v>0</v>
      </c>
      <c r="AL45" s="39">
        <f t="shared" si="31"/>
        <v>0</v>
      </c>
      <c r="AM45" s="39">
        <f t="shared" si="32"/>
        <v>0</v>
      </c>
      <c r="AN45" s="39">
        <f t="shared" si="33"/>
        <v>0</v>
      </c>
      <c r="AO45" s="39" t="str">
        <f t="shared" si="34"/>
        <v/>
      </c>
      <c r="AP45" s="13">
        <f t="shared" si="35"/>
        <v>0</v>
      </c>
      <c r="AQ45" s="13" t="str">
        <f t="shared" si="36"/>
        <v/>
      </c>
      <c r="AR45" s="13" t="str">
        <f t="shared" si="37"/>
        <v/>
      </c>
      <c r="AS45" s="13" t="str">
        <f t="shared" si="38"/>
        <v/>
      </c>
      <c r="AT45" s="13" t="str">
        <f t="shared" si="39"/>
        <v/>
      </c>
      <c r="AU45"/>
      <c r="AV45"/>
      <c r="AZ45">
        <v>39</v>
      </c>
      <c r="BA45" t="str">
        <f>IF(ISERROR(VLOOKUP($AZ45,申込一覧表!$AJ$5:$AO$107,3,0)),"",VLOOKUP($AZ45,申込一覧表!$AJ$5:$AO$107,3,0))</f>
        <v/>
      </c>
      <c r="BB45" t="str">
        <f>IF(ISERROR(VLOOKUP($AZ45,申込一覧表!$AJ$5:$AO$107,3,0)),"",VLOOKUP($AZ45,申込一覧表!$AJ$5:$AO$107,4,0))</f>
        <v/>
      </c>
      <c r="BC45" t="str">
        <f>IF(ISERROR(VLOOKUP($AZ45,申込一覧表!$AJ$5:$AO$107,3,0)),"",VLOOKUP($AZ45,申込一覧表!$AJ$5:$AR$107,9,0))</f>
        <v/>
      </c>
      <c r="BD45" t="str">
        <f>IF(ISERROR(VLOOKUP($AZ45,申込一覧表!$AJ$5:$AO$107,3,0)),"",VLOOKUP($AZ45,申込一覧表!$AJ$5:$AO$107,6,0))</f>
        <v/>
      </c>
      <c r="BE45" t="str">
        <f>IF(ISERROR(VLOOKUP($AZ45,申込一覧表!$AJ$5:$AY$107,3,0)),"",VLOOKUP($AZ45,申込一覧表!$AJ$5:$AY$107,13,0))</f>
        <v/>
      </c>
      <c r="BF45" t="str">
        <f>IF(ISERROR(VLOOKUP($AZ45,申込一覧表!$AJ$5:$AY$107,3,0)),"",VLOOKUP($AZ45,申込一覧表!$AJ$5:$AY$107,8,0))</f>
        <v/>
      </c>
      <c r="BG45">
        <f t="shared" si="46"/>
        <v>0</v>
      </c>
      <c r="BH45">
        <f t="shared" si="46"/>
        <v>0</v>
      </c>
      <c r="BI45">
        <f t="shared" si="46"/>
        <v>0</v>
      </c>
      <c r="BJ45">
        <f t="shared" si="46"/>
        <v>0</v>
      </c>
      <c r="BK45">
        <f t="shared" si="46"/>
        <v>0</v>
      </c>
      <c r="BL45">
        <f t="shared" si="46"/>
        <v>0</v>
      </c>
      <c r="BM45">
        <f t="shared" si="46"/>
        <v>0</v>
      </c>
      <c r="BN45">
        <f t="shared" si="46"/>
        <v>0</v>
      </c>
      <c r="BO45">
        <f t="shared" si="46"/>
        <v>0</v>
      </c>
      <c r="BP45">
        <f t="shared" si="46"/>
        <v>0</v>
      </c>
      <c r="BQ45">
        <f t="shared" si="46"/>
        <v>0</v>
      </c>
      <c r="BR45">
        <f t="shared" si="46"/>
        <v>0</v>
      </c>
    </row>
    <row r="46" spans="1:70" ht="14.25" customHeight="1" x14ac:dyDescent="0.15">
      <c r="A46" s="12" t="str">
        <f t="shared" si="41"/>
        <v/>
      </c>
      <c r="B46" s="12" t="str">
        <f t="shared" si="3"/>
        <v/>
      </c>
      <c r="C46" s="14" t="str">
        <f t="shared" si="4"/>
        <v/>
      </c>
      <c r="D46" s="35"/>
      <c r="E46" s="36"/>
      <c r="F46" s="35"/>
      <c r="G46" s="35"/>
      <c r="H46" s="35"/>
      <c r="I46" s="35"/>
      <c r="J46" s="21" t="str">
        <f t="shared" si="5"/>
        <v/>
      </c>
      <c r="K46" s="14" t="str">
        <f t="shared" si="6"/>
        <v/>
      </c>
      <c r="L46" s="14" t="str">
        <f t="shared" si="7"/>
        <v>999:99.99</v>
      </c>
      <c r="N46" s="13" t="str">
        <f t="shared" si="45"/>
        <v/>
      </c>
      <c r="O46" s="13" t="str">
        <f t="shared" si="44"/>
        <v/>
      </c>
      <c r="P46" s="13" t="str">
        <f t="shared" si="9"/>
        <v/>
      </c>
      <c r="Q46" s="13" t="str">
        <f t="shared" si="10"/>
        <v/>
      </c>
      <c r="R46" s="13">
        <f t="shared" si="11"/>
        <v>0</v>
      </c>
      <c r="S46" s="13">
        <f t="shared" si="12"/>
        <v>0</v>
      </c>
      <c r="T46" s="13">
        <f t="shared" si="13"/>
        <v>0</v>
      </c>
      <c r="U46" s="13">
        <f t="shared" si="14"/>
        <v>0</v>
      </c>
      <c r="V46" s="13">
        <f t="shared" si="15"/>
        <v>0</v>
      </c>
      <c r="W46" s="13">
        <f t="shared" si="16"/>
        <v>0</v>
      </c>
      <c r="X46" s="13">
        <f t="shared" si="17"/>
        <v>0</v>
      </c>
      <c r="Y46" s="13">
        <f t="shared" si="18"/>
        <v>0</v>
      </c>
      <c r="Z46" s="13">
        <f t="shared" si="19"/>
        <v>0</v>
      </c>
      <c r="AA46" s="13">
        <f t="shared" si="20"/>
        <v>0</v>
      </c>
      <c r="AB46" s="13">
        <f t="shared" si="21"/>
        <v>0</v>
      </c>
      <c r="AC46" s="13">
        <f t="shared" si="22"/>
        <v>0</v>
      </c>
      <c r="AD46" s="13">
        <f t="shared" si="23"/>
        <v>0</v>
      </c>
      <c r="AE46" s="13">
        <f t="shared" si="24"/>
        <v>0</v>
      </c>
      <c r="AF46" s="39" t="str">
        <f t="shared" si="25"/>
        <v/>
      </c>
      <c r="AG46" s="39" t="str">
        <f t="shared" si="26"/>
        <v/>
      </c>
      <c r="AH46" s="39" t="str">
        <f t="shared" si="27"/>
        <v/>
      </c>
      <c r="AI46" s="39" t="str">
        <f t="shared" si="28"/>
        <v/>
      </c>
      <c r="AJ46" s="39">
        <f t="shared" si="29"/>
        <v>0</v>
      </c>
      <c r="AK46" s="39">
        <f t="shared" si="30"/>
        <v>0</v>
      </c>
      <c r="AL46" s="39">
        <f t="shared" si="31"/>
        <v>0</v>
      </c>
      <c r="AM46" s="39">
        <f t="shared" si="32"/>
        <v>0</v>
      </c>
      <c r="AN46" s="39">
        <f t="shared" si="33"/>
        <v>0</v>
      </c>
      <c r="AO46" s="39" t="str">
        <f t="shared" si="34"/>
        <v/>
      </c>
      <c r="AP46" s="13">
        <f t="shared" si="35"/>
        <v>0</v>
      </c>
      <c r="AQ46" s="13" t="str">
        <f t="shared" si="36"/>
        <v/>
      </c>
      <c r="AR46" s="13" t="str">
        <f t="shared" si="37"/>
        <v/>
      </c>
      <c r="AS46" s="13" t="str">
        <f t="shared" si="38"/>
        <v/>
      </c>
      <c r="AT46" s="13" t="str">
        <f t="shared" si="39"/>
        <v/>
      </c>
      <c r="AZ46">
        <v>40</v>
      </c>
      <c r="BA46" t="str">
        <f>IF(ISERROR(VLOOKUP($AZ46,申込一覧表!$AJ$5:$AO$107,3,0)),"",VLOOKUP($AZ46,申込一覧表!$AJ$5:$AO$107,3,0))</f>
        <v/>
      </c>
      <c r="BB46" t="str">
        <f>IF(ISERROR(VLOOKUP($AZ46,申込一覧表!$AJ$5:$AO$107,3,0)),"",VLOOKUP($AZ46,申込一覧表!$AJ$5:$AO$107,4,0))</f>
        <v/>
      </c>
      <c r="BC46" t="str">
        <f>IF(ISERROR(VLOOKUP($AZ46,申込一覧表!$AJ$5:$AO$107,3,0)),"",VLOOKUP($AZ46,申込一覧表!$AJ$5:$AR$107,9,0))</f>
        <v/>
      </c>
      <c r="BD46" t="str">
        <f>IF(ISERROR(VLOOKUP($AZ46,申込一覧表!$AJ$5:$AO$107,3,0)),"",VLOOKUP($AZ46,申込一覧表!$AJ$5:$AO$107,6,0))</f>
        <v/>
      </c>
      <c r="BE46" t="str">
        <f>IF(ISERROR(VLOOKUP($AZ46,申込一覧表!$AJ$5:$AY$107,3,0)),"",VLOOKUP($AZ46,申込一覧表!$AJ$5:$AY$107,13,0))</f>
        <v/>
      </c>
      <c r="BF46" t="str">
        <f>IF(ISERROR(VLOOKUP($AZ46,申込一覧表!$AJ$5:$AY$107,3,0)),"",VLOOKUP($AZ46,申込一覧表!$AJ$5:$AY$107,8,0))</f>
        <v/>
      </c>
      <c r="BG46">
        <f t="shared" si="46"/>
        <v>0</v>
      </c>
      <c r="BH46">
        <f t="shared" si="46"/>
        <v>0</v>
      </c>
      <c r="BI46">
        <f t="shared" si="46"/>
        <v>0</v>
      </c>
      <c r="BJ46">
        <f t="shared" si="46"/>
        <v>0</v>
      </c>
      <c r="BK46">
        <f t="shared" si="46"/>
        <v>0</v>
      </c>
      <c r="BL46">
        <f t="shared" si="46"/>
        <v>0</v>
      </c>
      <c r="BM46">
        <f t="shared" si="46"/>
        <v>0</v>
      </c>
      <c r="BN46">
        <f t="shared" si="46"/>
        <v>0</v>
      </c>
      <c r="BO46">
        <f t="shared" si="46"/>
        <v>0</v>
      </c>
      <c r="BP46">
        <f t="shared" si="46"/>
        <v>0</v>
      </c>
      <c r="BQ46">
        <f t="shared" si="46"/>
        <v>0</v>
      </c>
      <c r="BR46">
        <f t="shared" si="46"/>
        <v>0</v>
      </c>
    </row>
    <row r="47" spans="1:70" ht="14.25" customHeight="1" x14ac:dyDescent="0.15">
      <c r="A47" s="12" t="str">
        <f t="shared" si="41"/>
        <v/>
      </c>
      <c r="B47" s="12" t="str">
        <f t="shared" si="3"/>
        <v/>
      </c>
      <c r="C47" s="14" t="str">
        <f t="shared" si="4"/>
        <v/>
      </c>
      <c r="D47" s="35"/>
      <c r="E47" s="36"/>
      <c r="F47" s="35"/>
      <c r="G47" s="35"/>
      <c r="H47" s="35"/>
      <c r="I47" s="35"/>
      <c r="J47" s="21" t="str">
        <f t="shared" si="5"/>
        <v/>
      </c>
      <c r="K47" s="14" t="str">
        <f t="shared" si="6"/>
        <v/>
      </c>
      <c r="L47" s="14" t="str">
        <f t="shared" si="7"/>
        <v>999:99.99</v>
      </c>
      <c r="N47" s="13" t="str">
        <f t="shared" si="45"/>
        <v/>
      </c>
      <c r="O47" s="13" t="str">
        <f t="shared" si="44"/>
        <v/>
      </c>
      <c r="P47" s="13" t="str">
        <f t="shared" si="9"/>
        <v/>
      </c>
      <c r="Q47" s="13" t="str">
        <f t="shared" si="10"/>
        <v/>
      </c>
      <c r="R47" s="13">
        <f t="shared" si="11"/>
        <v>0</v>
      </c>
      <c r="S47" s="13">
        <f t="shared" si="12"/>
        <v>0</v>
      </c>
      <c r="T47" s="13">
        <f t="shared" si="13"/>
        <v>0</v>
      </c>
      <c r="U47" s="13">
        <f t="shared" si="14"/>
        <v>0</v>
      </c>
      <c r="V47" s="13">
        <f t="shared" si="15"/>
        <v>0</v>
      </c>
      <c r="W47" s="13">
        <f t="shared" si="16"/>
        <v>0</v>
      </c>
      <c r="X47" s="13">
        <f t="shared" si="17"/>
        <v>0</v>
      </c>
      <c r="Y47" s="13">
        <f t="shared" si="18"/>
        <v>0</v>
      </c>
      <c r="Z47" s="13">
        <f t="shared" si="19"/>
        <v>0</v>
      </c>
      <c r="AA47" s="13">
        <f t="shared" si="20"/>
        <v>0</v>
      </c>
      <c r="AB47" s="13">
        <f t="shared" si="21"/>
        <v>0</v>
      </c>
      <c r="AC47" s="13">
        <f t="shared" si="22"/>
        <v>0</v>
      </c>
      <c r="AD47" s="13">
        <f t="shared" si="23"/>
        <v>0</v>
      </c>
      <c r="AE47" s="13">
        <f t="shared" si="24"/>
        <v>0</v>
      </c>
      <c r="AF47" s="39" t="str">
        <f t="shared" si="25"/>
        <v/>
      </c>
      <c r="AG47" s="39" t="str">
        <f t="shared" si="26"/>
        <v/>
      </c>
      <c r="AH47" s="39" t="str">
        <f t="shared" si="27"/>
        <v/>
      </c>
      <c r="AI47" s="39" t="str">
        <f t="shared" si="28"/>
        <v/>
      </c>
      <c r="AJ47" s="39">
        <f t="shared" si="29"/>
        <v>0</v>
      </c>
      <c r="AK47" s="39">
        <f t="shared" si="30"/>
        <v>0</v>
      </c>
      <c r="AL47" s="39">
        <f t="shared" si="31"/>
        <v>0</v>
      </c>
      <c r="AM47" s="39">
        <f t="shared" si="32"/>
        <v>0</v>
      </c>
      <c r="AN47" s="39">
        <f t="shared" si="33"/>
        <v>0</v>
      </c>
      <c r="AO47" s="39" t="str">
        <f t="shared" si="34"/>
        <v/>
      </c>
      <c r="AP47" s="13">
        <f t="shared" si="35"/>
        <v>0</v>
      </c>
      <c r="AQ47" s="13" t="str">
        <f t="shared" si="36"/>
        <v/>
      </c>
      <c r="AR47" s="13" t="str">
        <f t="shared" si="37"/>
        <v/>
      </c>
      <c r="AS47" s="13" t="str">
        <f t="shared" si="38"/>
        <v/>
      </c>
      <c r="AT47" s="13" t="str">
        <f t="shared" si="39"/>
        <v/>
      </c>
      <c r="AZ47">
        <v>41</v>
      </c>
      <c r="BA47" t="str">
        <f>IF(ISERROR(VLOOKUP($AZ47,申込一覧表!$AJ$5:$AO$107,3,0)),"",VLOOKUP($AZ47,申込一覧表!$AJ$5:$AO$107,3,0))</f>
        <v/>
      </c>
      <c r="BB47" t="str">
        <f>IF(ISERROR(VLOOKUP($AZ47,申込一覧表!$AJ$5:$AO$107,3,0)),"",VLOOKUP($AZ47,申込一覧表!$AJ$5:$AO$107,4,0))</f>
        <v/>
      </c>
      <c r="BC47" t="str">
        <f>IF(ISERROR(VLOOKUP($AZ47,申込一覧表!$AJ$5:$AO$107,3,0)),"",VLOOKUP($AZ47,申込一覧表!$AJ$5:$AR$107,9,0))</f>
        <v/>
      </c>
      <c r="BD47" t="str">
        <f>IF(ISERROR(VLOOKUP($AZ47,申込一覧表!$AJ$5:$AO$107,3,0)),"",VLOOKUP($AZ47,申込一覧表!$AJ$5:$AO$107,6,0))</f>
        <v/>
      </c>
      <c r="BE47" t="str">
        <f>IF(ISERROR(VLOOKUP($AZ47,申込一覧表!$AJ$5:$AY$107,3,0)),"",VLOOKUP($AZ47,申込一覧表!$AJ$5:$AY$107,13,0))</f>
        <v/>
      </c>
      <c r="BF47" t="str">
        <f>IF(ISERROR(VLOOKUP($AZ47,申込一覧表!$AJ$5:$AY$107,3,0)),"",VLOOKUP($AZ47,申込一覧表!$AJ$5:$AY$107,8,0))</f>
        <v/>
      </c>
      <c r="BG47">
        <f t="shared" si="46"/>
        <v>0</v>
      </c>
      <c r="BH47">
        <f t="shared" si="46"/>
        <v>0</v>
      </c>
      <c r="BI47">
        <f t="shared" si="46"/>
        <v>0</v>
      </c>
      <c r="BJ47">
        <f t="shared" si="46"/>
        <v>0</v>
      </c>
      <c r="BK47">
        <f t="shared" si="46"/>
        <v>0</v>
      </c>
      <c r="BL47">
        <f t="shared" si="46"/>
        <v>0</v>
      </c>
      <c r="BM47">
        <f t="shared" si="46"/>
        <v>0</v>
      </c>
      <c r="BN47">
        <f t="shared" si="46"/>
        <v>0</v>
      </c>
      <c r="BO47">
        <f t="shared" si="46"/>
        <v>0</v>
      </c>
      <c r="BP47">
        <f t="shared" si="46"/>
        <v>0</v>
      </c>
      <c r="BQ47">
        <f t="shared" si="46"/>
        <v>0</v>
      </c>
      <c r="BR47">
        <f t="shared" si="46"/>
        <v>0</v>
      </c>
    </row>
    <row r="48" spans="1:70" ht="14.25" customHeight="1" x14ac:dyDescent="0.15">
      <c r="A48" s="12" t="str">
        <f t="shared" si="41"/>
        <v/>
      </c>
      <c r="B48" s="12" t="str">
        <f t="shared" si="3"/>
        <v/>
      </c>
      <c r="C48" s="14" t="str">
        <f t="shared" si="4"/>
        <v/>
      </c>
      <c r="D48" s="35"/>
      <c r="E48" s="36"/>
      <c r="F48" s="35"/>
      <c r="G48" s="35"/>
      <c r="H48" s="35"/>
      <c r="I48" s="35"/>
      <c r="J48" s="21" t="str">
        <f t="shared" si="5"/>
        <v/>
      </c>
      <c r="K48" s="14" t="str">
        <f t="shared" si="6"/>
        <v/>
      </c>
      <c r="L48" s="14" t="str">
        <f t="shared" si="7"/>
        <v>999:99.99</v>
      </c>
      <c r="N48" s="13" t="str">
        <f t="shared" si="45"/>
        <v/>
      </c>
      <c r="O48" s="13" t="str">
        <f t="shared" si="44"/>
        <v/>
      </c>
      <c r="P48" s="13" t="str">
        <f t="shared" si="9"/>
        <v/>
      </c>
      <c r="Q48" s="13" t="str">
        <f t="shared" si="10"/>
        <v/>
      </c>
      <c r="R48" s="13">
        <f t="shared" si="11"/>
        <v>0</v>
      </c>
      <c r="S48" s="13">
        <f t="shared" si="12"/>
        <v>0</v>
      </c>
      <c r="T48" s="13">
        <f t="shared" si="13"/>
        <v>0</v>
      </c>
      <c r="U48" s="13">
        <f t="shared" si="14"/>
        <v>0</v>
      </c>
      <c r="V48" s="13">
        <f t="shared" si="15"/>
        <v>0</v>
      </c>
      <c r="W48" s="13">
        <f t="shared" si="16"/>
        <v>0</v>
      </c>
      <c r="X48" s="13">
        <f t="shared" si="17"/>
        <v>0</v>
      </c>
      <c r="Y48" s="13">
        <f t="shared" si="18"/>
        <v>0</v>
      </c>
      <c r="Z48" s="13">
        <f t="shared" si="19"/>
        <v>0</v>
      </c>
      <c r="AA48" s="13">
        <f t="shared" si="20"/>
        <v>0</v>
      </c>
      <c r="AB48" s="13">
        <f t="shared" si="21"/>
        <v>0</v>
      </c>
      <c r="AC48" s="13">
        <f t="shared" si="22"/>
        <v>0</v>
      </c>
      <c r="AD48" s="13">
        <f t="shared" si="23"/>
        <v>0</v>
      </c>
      <c r="AE48" s="13">
        <f t="shared" si="24"/>
        <v>0</v>
      </c>
      <c r="AF48" s="39" t="str">
        <f t="shared" si="25"/>
        <v/>
      </c>
      <c r="AG48" s="39" t="str">
        <f t="shared" si="26"/>
        <v/>
      </c>
      <c r="AH48" s="39" t="str">
        <f t="shared" si="27"/>
        <v/>
      </c>
      <c r="AI48" s="39" t="str">
        <f t="shared" si="28"/>
        <v/>
      </c>
      <c r="AJ48" s="39">
        <f t="shared" si="29"/>
        <v>0</v>
      </c>
      <c r="AK48" s="39">
        <f t="shared" si="30"/>
        <v>0</v>
      </c>
      <c r="AL48" s="39">
        <f t="shared" si="31"/>
        <v>0</v>
      </c>
      <c r="AM48" s="39">
        <f t="shared" si="32"/>
        <v>0</v>
      </c>
      <c r="AN48" s="39">
        <f t="shared" si="33"/>
        <v>0</v>
      </c>
      <c r="AO48" s="39" t="str">
        <f t="shared" si="34"/>
        <v/>
      </c>
      <c r="AP48" s="13">
        <f t="shared" si="35"/>
        <v>0</v>
      </c>
      <c r="AQ48" s="13" t="str">
        <f t="shared" si="36"/>
        <v/>
      </c>
      <c r="AR48" s="13" t="str">
        <f t="shared" si="37"/>
        <v/>
      </c>
      <c r="AS48" s="13" t="str">
        <f t="shared" si="38"/>
        <v/>
      </c>
      <c r="AT48" s="13" t="str">
        <f t="shared" si="39"/>
        <v/>
      </c>
      <c r="AZ48">
        <v>42</v>
      </c>
      <c r="BA48" t="str">
        <f>IF(ISERROR(VLOOKUP($AZ48,申込一覧表!$AJ$5:$AO$107,3,0)),"",VLOOKUP($AZ48,申込一覧表!$AJ$5:$AO$107,3,0))</f>
        <v/>
      </c>
      <c r="BB48" t="str">
        <f>IF(ISERROR(VLOOKUP($AZ48,申込一覧表!$AJ$5:$AO$107,3,0)),"",VLOOKUP($AZ48,申込一覧表!$AJ$5:$AO$107,4,0))</f>
        <v/>
      </c>
      <c r="BC48" t="str">
        <f>IF(ISERROR(VLOOKUP($AZ48,申込一覧表!$AJ$5:$AO$107,3,0)),"",VLOOKUP($AZ48,申込一覧表!$AJ$5:$AR$107,9,0))</f>
        <v/>
      </c>
      <c r="BD48" t="str">
        <f>IF(ISERROR(VLOOKUP($AZ48,申込一覧表!$AJ$5:$AO$107,3,0)),"",VLOOKUP($AZ48,申込一覧表!$AJ$5:$AO$107,6,0))</f>
        <v/>
      </c>
      <c r="BE48" t="str">
        <f>IF(ISERROR(VLOOKUP($AZ48,申込一覧表!$AJ$5:$AY$107,3,0)),"",VLOOKUP($AZ48,申込一覧表!$AJ$5:$AY$107,13,0))</f>
        <v/>
      </c>
      <c r="BF48" t="str">
        <f>IF(ISERROR(VLOOKUP($AZ48,申込一覧表!$AJ$5:$AY$107,3,0)),"",VLOOKUP($AZ48,申込一覧表!$AJ$5:$AY$107,8,0))</f>
        <v/>
      </c>
      <c r="BG48">
        <f t="shared" si="46"/>
        <v>0</v>
      </c>
      <c r="BH48">
        <f t="shared" si="46"/>
        <v>0</v>
      </c>
      <c r="BI48">
        <f t="shared" si="46"/>
        <v>0</v>
      </c>
      <c r="BJ48">
        <f t="shared" si="46"/>
        <v>0</v>
      </c>
      <c r="BK48">
        <f t="shared" si="46"/>
        <v>0</v>
      </c>
      <c r="BL48">
        <f t="shared" si="46"/>
        <v>0</v>
      </c>
      <c r="BM48">
        <f t="shared" si="46"/>
        <v>0</v>
      </c>
      <c r="BN48">
        <f t="shared" si="46"/>
        <v>0</v>
      </c>
      <c r="BO48">
        <f t="shared" si="46"/>
        <v>0</v>
      </c>
      <c r="BP48">
        <f t="shared" si="46"/>
        <v>0</v>
      </c>
      <c r="BQ48">
        <f t="shared" si="46"/>
        <v>0</v>
      </c>
      <c r="BR48">
        <f t="shared" si="46"/>
        <v>0</v>
      </c>
    </row>
    <row r="49" spans="1:70" ht="14.25" customHeight="1" x14ac:dyDescent="0.15">
      <c r="A49" s="12" t="str">
        <f t="shared" si="41"/>
        <v/>
      </c>
      <c r="B49" s="12" t="str">
        <f t="shared" si="3"/>
        <v/>
      </c>
      <c r="C49" s="14" t="str">
        <f t="shared" si="4"/>
        <v/>
      </c>
      <c r="D49" s="35"/>
      <c r="E49" s="36"/>
      <c r="F49" s="35"/>
      <c r="G49" s="35"/>
      <c r="H49" s="35"/>
      <c r="I49" s="35"/>
      <c r="J49" s="21" t="str">
        <f t="shared" si="5"/>
        <v/>
      </c>
      <c r="K49" s="14" t="str">
        <f t="shared" si="6"/>
        <v/>
      </c>
      <c r="L49" s="14" t="str">
        <f t="shared" si="7"/>
        <v>999:99.99</v>
      </c>
      <c r="N49" s="13" t="str">
        <f t="shared" si="45"/>
        <v/>
      </c>
      <c r="O49" s="13" t="str">
        <f t="shared" si="44"/>
        <v/>
      </c>
      <c r="P49" s="13" t="str">
        <f t="shared" si="9"/>
        <v/>
      </c>
      <c r="Q49" s="13" t="str">
        <f t="shared" si="10"/>
        <v/>
      </c>
      <c r="R49" s="13">
        <f t="shared" si="11"/>
        <v>0</v>
      </c>
      <c r="S49" s="13">
        <f t="shared" si="12"/>
        <v>0</v>
      </c>
      <c r="T49" s="13">
        <f t="shared" si="13"/>
        <v>0</v>
      </c>
      <c r="U49" s="13">
        <f t="shared" si="14"/>
        <v>0</v>
      </c>
      <c r="V49" s="13">
        <f t="shared" si="15"/>
        <v>0</v>
      </c>
      <c r="W49" s="13">
        <f t="shared" si="16"/>
        <v>0</v>
      </c>
      <c r="X49" s="13">
        <f t="shared" si="17"/>
        <v>0</v>
      </c>
      <c r="Y49" s="13">
        <f t="shared" si="18"/>
        <v>0</v>
      </c>
      <c r="Z49" s="13">
        <f t="shared" si="19"/>
        <v>0</v>
      </c>
      <c r="AA49" s="13">
        <f t="shared" si="20"/>
        <v>0</v>
      </c>
      <c r="AB49" s="13">
        <f t="shared" si="21"/>
        <v>0</v>
      </c>
      <c r="AC49" s="13">
        <f t="shared" si="22"/>
        <v>0</v>
      </c>
      <c r="AD49" s="13">
        <f t="shared" si="23"/>
        <v>0</v>
      </c>
      <c r="AE49" s="13">
        <f t="shared" si="24"/>
        <v>0</v>
      </c>
      <c r="AF49" s="39" t="str">
        <f t="shared" si="25"/>
        <v/>
      </c>
      <c r="AG49" s="39" t="str">
        <f t="shared" si="26"/>
        <v/>
      </c>
      <c r="AH49" s="39" t="str">
        <f t="shared" si="27"/>
        <v/>
      </c>
      <c r="AI49" s="39" t="str">
        <f t="shared" si="28"/>
        <v/>
      </c>
      <c r="AJ49" s="39">
        <f t="shared" si="29"/>
        <v>0</v>
      </c>
      <c r="AK49" s="39">
        <f t="shared" si="30"/>
        <v>0</v>
      </c>
      <c r="AL49" s="39">
        <f t="shared" si="31"/>
        <v>0</v>
      </c>
      <c r="AM49" s="39">
        <f t="shared" si="32"/>
        <v>0</v>
      </c>
      <c r="AN49" s="39">
        <f t="shared" si="33"/>
        <v>0</v>
      </c>
      <c r="AO49" s="39" t="str">
        <f t="shared" si="34"/>
        <v/>
      </c>
      <c r="AP49" s="13">
        <f t="shared" si="35"/>
        <v>0</v>
      </c>
      <c r="AQ49" s="13" t="str">
        <f t="shared" si="36"/>
        <v/>
      </c>
      <c r="AR49" s="13" t="str">
        <f t="shared" si="37"/>
        <v/>
      </c>
      <c r="AS49" s="13" t="str">
        <f t="shared" si="38"/>
        <v/>
      </c>
      <c r="AT49" s="13" t="str">
        <f t="shared" si="39"/>
        <v/>
      </c>
      <c r="AZ49">
        <v>43</v>
      </c>
      <c r="BA49" t="str">
        <f>IF(ISERROR(VLOOKUP($AZ49,申込一覧表!$AJ$5:$AO$107,3,0)),"",VLOOKUP($AZ49,申込一覧表!$AJ$5:$AO$107,3,0))</f>
        <v/>
      </c>
      <c r="BB49" t="str">
        <f>IF(ISERROR(VLOOKUP($AZ49,申込一覧表!$AJ$5:$AO$107,3,0)),"",VLOOKUP($AZ49,申込一覧表!$AJ$5:$AO$107,4,0))</f>
        <v/>
      </c>
      <c r="BC49" t="str">
        <f>IF(ISERROR(VLOOKUP($AZ49,申込一覧表!$AJ$5:$AO$107,3,0)),"",VLOOKUP($AZ49,申込一覧表!$AJ$5:$AR$107,9,0))</f>
        <v/>
      </c>
      <c r="BD49" t="str">
        <f>IF(ISERROR(VLOOKUP($AZ49,申込一覧表!$AJ$5:$AO$107,3,0)),"",VLOOKUP($AZ49,申込一覧表!$AJ$5:$AO$107,6,0))</f>
        <v/>
      </c>
      <c r="BE49" t="str">
        <f>IF(ISERROR(VLOOKUP($AZ49,申込一覧表!$AJ$5:$AY$107,3,0)),"",VLOOKUP($AZ49,申込一覧表!$AJ$5:$AY$107,13,0))</f>
        <v/>
      </c>
      <c r="BF49" t="str">
        <f>IF(ISERROR(VLOOKUP($AZ49,申込一覧表!$AJ$5:$AY$107,3,0)),"",VLOOKUP($AZ49,申込一覧表!$AJ$5:$AY$107,8,0))</f>
        <v/>
      </c>
      <c r="BG49">
        <f t="shared" si="46"/>
        <v>0</v>
      </c>
      <c r="BH49">
        <f t="shared" si="46"/>
        <v>0</v>
      </c>
      <c r="BI49">
        <f t="shared" si="46"/>
        <v>0</v>
      </c>
      <c r="BJ49">
        <f t="shared" si="46"/>
        <v>0</v>
      </c>
      <c r="BK49">
        <f t="shared" si="46"/>
        <v>0</v>
      </c>
      <c r="BL49">
        <f t="shared" si="46"/>
        <v>0</v>
      </c>
      <c r="BM49">
        <f t="shared" si="46"/>
        <v>0</v>
      </c>
      <c r="BN49">
        <f t="shared" si="46"/>
        <v>0</v>
      </c>
      <c r="BO49">
        <f t="shared" si="46"/>
        <v>0</v>
      </c>
      <c r="BP49">
        <f t="shared" si="46"/>
        <v>0</v>
      </c>
      <c r="BQ49">
        <f t="shared" si="46"/>
        <v>0</v>
      </c>
      <c r="BR49">
        <f t="shared" si="46"/>
        <v>0</v>
      </c>
    </row>
    <row r="50" spans="1:70" ht="14.25" customHeight="1" x14ac:dyDescent="0.15">
      <c r="A50" s="12" t="str">
        <f t="shared" si="41"/>
        <v/>
      </c>
      <c r="B50" s="12" t="str">
        <f t="shared" si="3"/>
        <v/>
      </c>
      <c r="C50" s="14" t="str">
        <f t="shared" si="4"/>
        <v/>
      </c>
      <c r="D50" s="35"/>
      <c r="E50" s="36"/>
      <c r="F50" s="35"/>
      <c r="G50" s="35"/>
      <c r="H50" s="35"/>
      <c r="I50" s="35"/>
      <c r="J50" s="21" t="str">
        <f t="shared" si="5"/>
        <v/>
      </c>
      <c r="K50" s="14" t="str">
        <f t="shared" si="6"/>
        <v/>
      </c>
      <c r="L50" s="14" t="str">
        <f t="shared" si="7"/>
        <v>999:99.99</v>
      </c>
      <c r="N50" s="13" t="str">
        <f t="shared" si="45"/>
        <v/>
      </c>
      <c r="O50" s="13" t="str">
        <f t="shared" si="44"/>
        <v/>
      </c>
      <c r="P50" s="13" t="str">
        <f t="shared" si="9"/>
        <v/>
      </c>
      <c r="Q50" s="13" t="str">
        <f t="shared" si="10"/>
        <v/>
      </c>
      <c r="R50" s="13">
        <f t="shared" si="11"/>
        <v>0</v>
      </c>
      <c r="S50" s="13">
        <f t="shared" si="12"/>
        <v>0</v>
      </c>
      <c r="T50" s="13">
        <f t="shared" si="13"/>
        <v>0</v>
      </c>
      <c r="U50" s="13">
        <f t="shared" si="14"/>
        <v>0</v>
      </c>
      <c r="V50" s="13">
        <f t="shared" si="15"/>
        <v>0</v>
      </c>
      <c r="W50" s="13">
        <f t="shared" si="16"/>
        <v>0</v>
      </c>
      <c r="X50" s="13">
        <f t="shared" si="17"/>
        <v>0</v>
      </c>
      <c r="Y50" s="13">
        <f t="shared" si="18"/>
        <v>0</v>
      </c>
      <c r="Z50" s="13">
        <f t="shared" si="19"/>
        <v>0</v>
      </c>
      <c r="AA50" s="13">
        <f t="shared" si="20"/>
        <v>0</v>
      </c>
      <c r="AB50" s="13">
        <f t="shared" si="21"/>
        <v>0</v>
      </c>
      <c r="AC50" s="13">
        <f t="shared" si="22"/>
        <v>0</v>
      </c>
      <c r="AD50" s="13">
        <f t="shared" si="23"/>
        <v>0</v>
      </c>
      <c r="AE50" s="13">
        <f t="shared" si="24"/>
        <v>0</v>
      </c>
      <c r="AF50" s="39" t="str">
        <f t="shared" si="25"/>
        <v/>
      </c>
      <c r="AG50" s="39" t="str">
        <f t="shared" si="26"/>
        <v/>
      </c>
      <c r="AH50" s="39" t="str">
        <f t="shared" si="27"/>
        <v/>
      </c>
      <c r="AI50" s="39" t="str">
        <f t="shared" si="28"/>
        <v/>
      </c>
      <c r="AJ50" s="39">
        <f t="shared" si="29"/>
        <v>0</v>
      </c>
      <c r="AK50" s="39">
        <f t="shared" si="30"/>
        <v>0</v>
      </c>
      <c r="AL50" s="39">
        <f t="shared" si="31"/>
        <v>0</v>
      </c>
      <c r="AM50" s="39">
        <f t="shared" si="32"/>
        <v>0</v>
      </c>
      <c r="AN50" s="39">
        <f t="shared" si="33"/>
        <v>0</v>
      </c>
      <c r="AO50" s="39" t="str">
        <f t="shared" si="34"/>
        <v/>
      </c>
      <c r="AP50" s="13">
        <f t="shared" si="35"/>
        <v>0</v>
      </c>
      <c r="AQ50" s="13" t="str">
        <f t="shared" si="36"/>
        <v/>
      </c>
      <c r="AR50" s="13" t="str">
        <f t="shared" si="37"/>
        <v/>
      </c>
      <c r="AS50" s="13" t="str">
        <f t="shared" si="38"/>
        <v/>
      </c>
      <c r="AT50" s="13" t="str">
        <f t="shared" si="39"/>
        <v/>
      </c>
      <c r="AZ50">
        <v>44</v>
      </c>
      <c r="BA50" t="str">
        <f>IF(ISERROR(VLOOKUP($AZ50,申込一覧表!$AJ$5:$AO$107,3,0)),"",VLOOKUP($AZ50,申込一覧表!$AJ$5:$AO$107,3,0))</f>
        <v/>
      </c>
      <c r="BB50" t="str">
        <f>IF(ISERROR(VLOOKUP($AZ50,申込一覧表!$AJ$5:$AO$107,3,0)),"",VLOOKUP($AZ50,申込一覧表!$AJ$5:$AO$107,4,0))</f>
        <v/>
      </c>
      <c r="BC50" t="str">
        <f>IF(ISERROR(VLOOKUP($AZ50,申込一覧表!$AJ$5:$AO$107,3,0)),"",VLOOKUP($AZ50,申込一覧表!$AJ$5:$AR$107,9,0))</f>
        <v/>
      </c>
      <c r="BD50" t="str">
        <f>IF(ISERROR(VLOOKUP($AZ50,申込一覧表!$AJ$5:$AO$107,3,0)),"",VLOOKUP($AZ50,申込一覧表!$AJ$5:$AO$107,6,0))</f>
        <v/>
      </c>
      <c r="BE50" t="str">
        <f>IF(ISERROR(VLOOKUP($AZ50,申込一覧表!$AJ$5:$AY$107,3,0)),"",VLOOKUP($AZ50,申込一覧表!$AJ$5:$AY$107,13,0))</f>
        <v/>
      </c>
      <c r="BF50" t="str">
        <f>IF(ISERROR(VLOOKUP($AZ50,申込一覧表!$AJ$5:$AY$107,3,0)),"",VLOOKUP($AZ50,申込一覧表!$AJ$5:$AY$107,8,0))</f>
        <v/>
      </c>
      <c r="BG50">
        <f t="shared" si="46"/>
        <v>0</v>
      </c>
      <c r="BH50">
        <f t="shared" si="46"/>
        <v>0</v>
      </c>
      <c r="BI50">
        <f t="shared" si="46"/>
        <v>0</v>
      </c>
      <c r="BJ50">
        <f t="shared" si="46"/>
        <v>0</v>
      </c>
      <c r="BK50">
        <f t="shared" si="46"/>
        <v>0</v>
      </c>
      <c r="BL50">
        <f t="shared" si="46"/>
        <v>0</v>
      </c>
      <c r="BM50">
        <f t="shared" si="46"/>
        <v>0</v>
      </c>
      <c r="BN50">
        <f t="shared" si="46"/>
        <v>0</v>
      </c>
      <c r="BO50">
        <f t="shared" si="46"/>
        <v>0</v>
      </c>
      <c r="BP50">
        <f t="shared" si="46"/>
        <v>0</v>
      </c>
      <c r="BQ50">
        <f t="shared" si="46"/>
        <v>0</v>
      </c>
      <c r="BR50">
        <f t="shared" si="46"/>
        <v>0</v>
      </c>
    </row>
    <row r="51" spans="1:70" ht="14.25" customHeight="1" x14ac:dyDescent="0.15">
      <c r="A51" s="12" t="str">
        <f t="shared" si="41"/>
        <v/>
      </c>
      <c r="B51" s="12" t="str">
        <f t="shared" si="3"/>
        <v/>
      </c>
      <c r="C51" s="14" t="str">
        <f t="shared" si="4"/>
        <v/>
      </c>
      <c r="D51" s="35"/>
      <c r="E51" s="36"/>
      <c r="F51" s="35"/>
      <c r="G51" s="35"/>
      <c r="H51" s="35"/>
      <c r="I51" s="35"/>
      <c r="J51" s="21" t="str">
        <f t="shared" si="5"/>
        <v/>
      </c>
      <c r="K51" s="14" t="str">
        <f t="shared" si="6"/>
        <v/>
      </c>
      <c r="L51" s="14" t="str">
        <f t="shared" si="7"/>
        <v>999:99.99</v>
      </c>
      <c r="N51" s="13" t="str">
        <f t="shared" si="45"/>
        <v/>
      </c>
      <c r="O51" s="13" t="str">
        <f t="shared" si="44"/>
        <v/>
      </c>
      <c r="P51" s="13" t="str">
        <f t="shared" si="9"/>
        <v/>
      </c>
      <c r="Q51" s="13" t="str">
        <f t="shared" si="10"/>
        <v/>
      </c>
      <c r="R51" s="13">
        <f t="shared" si="11"/>
        <v>0</v>
      </c>
      <c r="S51" s="13">
        <f t="shared" si="12"/>
        <v>0</v>
      </c>
      <c r="T51" s="13">
        <f t="shared" si="13"/>
        <v>0</v>
      </c>
      <c r="U51" s="13">
        <f t="shared" si="14"/>
        <v>0</v>
      </c>
      <c r="V51" s="13">
        <f t="shared" si="15"/>
        <v>0</v>
      </c>
      <c r="W51" s="13">
        <f t="shared" si="16"/>
        <v>0</v>
      </c>
      <c r="X51" s="13">
        <f t="shared" si="17"/>
        <v>0</v>
      </c>
      <c r="Y51" s="13">
        <f t="shared" si="18"/>
        <v>0</v>
      </c>
      <c r="Z51" s="13">
        <f t="shared" si="19"/>
        <v>0</v>
      </c>
      <c r="AA51" s="13">
        <f t="shared" si="20"/>
        <v>0</v>
      </c>
      <c r="AB51" s="13">
        <f t="shared" si="21"/>
        <v>0</v>
      </c>
      <c r="AC51" s="13">
        <f t="shared" si="22"/>
        <v>0</v>
      </c>
      <c r="AD51" s="13">
        <f t="shared" si="23"/>
        <v>0</v>
      </c>
      <c r="AE51" s="13">
        <f t="shared" si="24"/>
        <v>0</v>
      </c>
      <c r="AF51" s="39" t="str">
        <f t="shared" si="25"/>
        <v/>
      </c>
      <c r="AG51" s="39" t="str">
        <f t="shared" si="26"/>
        <v/>
      </c>
      <c r="AH51" s="39" t="str">
        <f t="shared" si="27"/>
        <v/>
      </c>
      <c r="AI51" s="39" t="str">
        <f t="shared" si="28"/>
        <v/>
      </c>
      <c r="AJ51" s="39">
        <f t="shared" si="29"/>
        <v>0</v>
      </c>
      <c r="AK51" s="39">
        <f t="shared" si="30"/>
        <v>0</v>
      </c>
      <c r="AL51" s="39">
        <f t="shared" si="31"/>
        <v>0</v>
      </c>
      <c r="AM51" s="39">
        <f t="shared" si="32"/>
        <v>0</v>
      </c>
      <c r="AN51" s="39">
        <f t="shared" si="33"/>
        <v>0</v>
      </c>
      <c r="AO51" s="39" t="str">
        <f t="shared" si="34"/>
        <v/>
      </c>
      <c r="AP51" s="13">
        <f t="shared" si="35"/>
        <v>0</v>
      </c>
      <c r="AQ51" s="13" t="str">
        <f t="shared" si="36"/>
        <v/>
      </c>
      <c r="AR51" s="13" t="str">
        <f t="shared" si="37"/>
        <v/>
      </c>
      <c r="AS51" s="13" t="str">
        <f t="shared" si="38"/>
        <v/>
      </c>
      <c r="AT51" s="13" t="str">
        <f t="shared" si="39"/>
        <v/>
      </c>
      <c r="AZ51">
        <v>45</v>
      </c>
      <c r="BA51" t="str">
        <f>IF(ISERROR(VLOOKUP($AZ51,申込一覧表!$AJ$5:$AO$107,3,0)),"",VLOOKUP($AZ51,申込一覧表!$AJ$5:$AO$107,3,0))</f>
        <v/>
      </c>
      <c r="BB51" t="str">
        <f>IF(ISERROR(VLOOKUP($AZ51,申込一覧表!$AJ$5:$AO$107,3,0)),"",VLOOKUP($AZ51,申込一覧表!$AJ$5:$AO$107,4,0))</f>
        <v/>
      </c>
      <c r="BC51" t="str">
        <f>IF(ISERROR(VLOOKUP($AZ51,申込一覧表!$AJ$5:$AO$107,3,0)),"",VLOOKUP($AZ51,申込一覧表!$AJ$5:$AR$107,9,0))</f>
        <v/>
      </c>
      <c r="BD51" t="str">
        <f>IF(ISERROR(VLOOKUP($AZ51,申込一覧表!$AJ$5:$AO$107,3,0)),"",VLOOKUP($AZ51,申込一覧表!$AJ$5:$AO$107,6,0))</f>
        <v/>
      </c>
      <c r="BE51" t="str">
        <f>IF(ISERROR(VLOOKUP($AZ51,申込一覧表!$AJ$5:$AY$107,3,0)),"",VLOOKUP($AZ51,申込一覧表!$AJ$5:$AY$107,13,0))</f>
        <v/>
      </c>
      <c r="BF51" t="str">
        <f>IF(ISERROR(VLOOKUP($AZ51,申込一覧表!$AJ$5:$AY$107,3,0)),"",VLOOKUP($AZ51,申込一覧表!$AJ$5:$AY$107,8,0))</f>
        <v/>
      </c>
      <c r="BG51">
        <f t="shared" si="46"/>
        <v>0</v>
      </c>
      <c r="BH51">
        <f t="shared" si="46"/>
        <v>0</v>
      </c>
      <c r="BI51">
        <f t="shared" si="46"/>
        <v>0</v>
      </c>
      <c r="BJ51">
        <f t="shared" si="46"/>
        <v>0</v>
      </c>
      <c r="BK51">
        <f t="shared" si="46"/>
        <v>0</v>
      </c>
      <c r="BL51">
        <f t="shared" si="46"/>
        <v>0</v>
      </c>
      <c r="BM51">
        <f t="shared" si="46"/>
        <v>0</v>
      </c>
      <c r="BN51">
        <f t="shared" si="46"/>
        <v>0</v>
      </c>
      <c r="BO51">
        <f t="shared" si="46"/>
        <v>0</v>
      </c>
      <c r="BP51">
        <f t="shared" si="46"/>
        <v>0</v>
      </c>
      <c r="BQ51">
        <f t="shared" si="46"/>
        <v>0</v>
      </c>
      <c r="BR51">
        <f t="shared" si="46"/>
        <v>0</v>
      </c>
    </row>
    <row r="52" spans="1:70" ht="14.25" customHeight="1" x14ac:dyDescent="0.15">
      <c r="A52" s="12" t="str">
        <f t="shared" si="41"/>
        <v/>
      </c>
      <c r="B52" s="12" t="str">
        <f t="shared" si="3"/>
        <v/>
      </c>
      <c r="C52" s="14" t="str">
        <f t="shared" si="4"/>
        <v/>
      </c>
      <c r="D52" s="35"/>
      <c r="E52" s="36"/>
      <c r="F52" s="35"/>
      <c r="G52" s="35"/>
      <c r="H52" s="35"/>
      <c r="I52" s="35"/>
      <c r="J52" s="21" t="str">
        <f t="shared" si="5"/>
        <v/>
      </c>
      <c r="K52" s="14" t="str">
        <f t="shared" si="6"/>
        <v/>
      </c>
      <c r="L52" s="14" t="str">
        <f t="shared" si="7"/>
        <v>999:99.99</v>
      </c>
      <c r="N52" s="13" t="str">
        <f t="shared" si="45"/>
        <v/>
      </c>
      <c r="O52" s="13" t="str">
        <f t="shared" si="44"/>
        <v/>
      </c>
      <c r="P52" s="13" t="str">
        <f t="shared" si="9"/>
        <v/>
      </c>
      <c r="Q52" s="13" t="str">
        <f t="shared" si="10"/>
        <v/>
      </c>
      <c r="R52" s="13">
        <f t="shared" si="11"/>
        <v>0</v>
      </c>
      <c r="S52" s="13">
        <f t="shared" si="12"/>
        <v>0</v>
      </c>
      <c r="T52" s="13">
        <f t="shared" si="13"/>
        <v>0</v>
      </c>
      <c r="U52" s="13">
        <f t="shared" si="14"/>
        <v>0</v>
      </c>
      <c r="V52" s="13">
        <f t="shared" si="15"/>
        <v>0</v>
      </c>
      <c r="W52" s="13">
        <f t="shared" si="16"/>
        <v>0</v>
      </c>
      <c r="X52" s="13">
        <f t="shared" si="17"/>
        <v>0</v>
      </c>
      <c r="Y52" s="13">
        <f t="shared" si="18"/>
        <v>0</v>
      </c>
      <c r="Z52" s="13">
        <f t="shared" si="19"/>
        <v>0</v>
      </c>
      <c r="AA52" s="13">
        <f t="shared" si="20"/>
        <v>0</v>
      </c>
      <c r="AB52" s="13">
        <f t="shared" si="21"/>
        <v>0</v>
      </c>
      <c r="AC52" s="13">
        <f t="shared" si="22"/>
        <v>0</v>
      </c>
      <c r="AD52" s="13">
        <f t="shared" si="23"/>
        <v>0</v>
      </c>
      <c r="AE52" s="13">
        <f t="shared" si="24"/>
        <v>0</v>
      </c>
      <c r="AF52" s="39" t="str">
        <f t="shared" si="25"/>
        <v/>
      </c>
      <c r="AG52" s="39" t="str">
        <f t="shared" si="26"/>
        <v/>
      </c>
      <c r="AH52" s="39" t="str">
        <f t="shared" si="27"/>
        <v/>
      </c>
      <c r="AI52" s="39" t="str">
        <f t="shared" si="28"/>
        <v/>
      </c>
      <c r="AJ52" s="39">
        <f t="shared" si="29"/>
        <v>0</v>
      </c>
      <c r="AK52" s="39">
        <f t="shared" si="30"/>
        <v>0</v>
      </c>
      <c r="AL52" s="39">
        <f t="shared" si="31"/>
        <v>0</v>
      </c>
      <c r="AM52" s="39">
        <f t="shared" si="32"/>
        <v>0</v>
      </c>
      <c r="AN52" s="39">
        <f t="shared" si="33"/>
        <v>0</v>
      </c>
      <c r="AO52" s="39" t="str">
        <f t="shared" si="34"/>
        <v/>
      </c>
      <c r="AP52" s="13">
        <f t="shared" si="35"/>
        <v>0</v>
      </c>
      <c r="AQ52" s="13" t="str">
        <f t="shared" si="36"/>
        <v/>
      </c>
      <c r="AR52" s="13" t="str">
        <f t="shared" si="37"/>
        <v/>
      </c>
      <c r="AS52" s="13" t="str">
        <f t="shared" si="38"/>
        <v/>
      </c>
      <c r="AT52" s="13" t="str">
        <f t="shared" si="39"/>
        <v/>
      </c>
      <c r="AZ52">
        <v>46</v>
      </c>
      <c r="BA52" t="str">
        <f>IF(ISERROR(VLOOKUP($AZ52,申込一覧表!$AJ$5:$AO$107,3,0)),"",VLOOKUP($AZ52,申込一覧表!$AJ$5:$AO$107,3,0))</f>
        <v/>
      </c>
      <c r="BB52" t="str">
        <f>IF(ISERROR(VLOOKUP($AZ52,申込一覧表!$AJ$5:$AO$107,3,0)),"",VLOOKUP($AZ52,申込一覧表!$AJ$5:$AO$107,4,0))</f>
        <v/>
      </c>
      <c r="BC52" t="str">
        <f>IF(ISERROR(VLOOKUP($AZ52,申込一覧表!$AJ$5:$AO$107,3,0)),"",VLOOKUP($AZ52,申込一覧表!$AJ$5:$AR$107,9,0))</f>
        <v/>
      </c>
      <c r="BD52" t="str">
        <f>IF(ISERROR(VLOOKUP($AZ52,申込一覧表!$AJ$5:$AO$107,3,0)),"",VLOOKUP($AZ52,申込一覧表!$AJ$5:$AO$107,6,0))</f>
        <v/>
      </c>
      <c r="BE52" t="str">
        <f>IF(ISERROR(VLOOKUP($AZ52,申込一覧表!$AJ$5:$AY$107,3,0)),"",VLOOKUP($AZ52,申込一覧表!$AJ$5:$AY$107,13,0))</f>
        <v/>
      </c>
      <c r="BF52" t="str">
        <f>IF(ISERROR(VLOOKUP($AZ52,申込一覧表!$AJ$5:$AY$107,3,0)),"",VLOOKUP($AZ52,申込一覧表!$AJ$5:$AY$107,8,0))</f>
        <v/>
      </c>
      <c r="BG52">
        <f t="shared" si="46"/>
        <v>0</v>
      </c>
      <c r="BH52">
        <f t="shared" si="46"/>
        <v>0</v>
      </c>
      <c r="BI52">
        <f t="shared" si="46"/>
        <v>0</v>
      </c>
      <c r="BJ52">
        <f t="shared" si="46"/>
        <v>0</v>
      </c>
      <c r="BK52">
        <f t="shared" si="46"/>
        <v>0</v>
      </c>
      <c r="BL52">
        <f t="shared" si="46"/>
        <v>0</v>
      </c>
      <c r="BM52">
        <f t="shared" si="46"/>
        <v>0</v>
      </c>
      <c r="BN52">
        <f t="shared" si="46"/>
        <v>0</v>
      </c>
      <c r="BO52">
        <f t="shared" si="46"/>
        <v>0</v>
      </c>
      <c r="BP52">
        <f t="shared" si="46"/>
        <v>0</v>
      </c>
      <c r="BQ52">
        <f t="shared" si="46"/>
        <v>0</v>
      </c>
      <c r="BR52">
        <f t="shared" si="46"/>
        <v>0</v>
      </c>
    </row>
    <row r="53" spans="1:70" ht="14.25" customHeight="1" x14ac:dyDescent="0.15">
      <c r="A53" s="12" t="str">
        <f t="shared" si="41"/>
        <v/>
      </c>
      <c r="B53" s="12" t="str">
        <f t="shared" si="3"/>
        <v/>
      </c>
      <c r="C53" s="14" t="str">
        <f t="shared" si="4"/>
        <v/>
      </c>
      <c r="D53" s="35"/>
      <c r="E53" s="36"/>
      <c r="F53" s="35"/>
      <c r="G53" s="35"/>
      <c r="H53" s="35"/>
      <c r="I53" s="35"/>
      <c r="J53" s="21" t="str">
        <f t="shared" si="5"/>
        <v/>
      </c>
      <c r="K53" s="14" t="str">
        <f t="shared" si="6"/>
        <v/>
      </c>
      <c r="L53" s="14" t="str">
        <f t="shared" si="7"/>
        <v>999:99.99</v>
      </c>
      <c r="N53" s="13" t="str">
        <f t="shared" si="45"/>
        <v/>
      </c>
      <c r="O53" s="13" t="str">
        <f t="shared" si="44"/>
        <v/>
      </c>
      <c r="P53" s="13" t="str">
        <f t="shared" si="9"/>
        <v/>
      </c>
      <c r="Q53" s="13" t="str">
        <f t="shared" si="10"/>
        <v/>
      </c>
      <c r="R53" s="13">
        <f t="shared" si="11"/>
        <v>0</v>
      </c>
      <c r="S53" s="13">
        <f t="shared" si="12"/>
        <v>0</v>
      </c>
      <c r="T53" s="13">
        <f t="shared" si="13"/>
        <v>0</v>
      </c>
      <c r="U53" s="13">
        <f t="shared" si="14"/>
        <v>0</v>
      </c>
      <c r="V53" s="13">
        <f t="shared" si="15"/>
        <v>0</v>
      </c>
      <c r="W53" s="13">
        <f t="shared" si="16"/>
        <v>0</v>
      </c>
      <c r="X53" s="13">
        <f t="shared" si="17"/>
        <v>0</v>
      </c>
      <c r="Y53" s="13">
        <f t="shared" si="18"/>
        <v>0</v>
      </c>
      <c r="Z53" s="13">
        <f t="shared" si="19"/>
        <v>0</v>
      </c>
      <c r="AA53" s="13">
        <f t="shared" si="20"/>
        <v>0</v>
      </c>
      <c r="AB53" s="13">
        <f t="shared" si="21"/>
        <v>0</v>
      </c>
      <c r="AC53" s="13">
        <f t="shared" si="22"/>
        <v>0</v>
      </c>
      <c r="AD53" s="13">
        <f t="shared" si="23"/>
        <v>0</v>
      </c>
      <c r="AE53" s="13">
        <f t="shared" si="24"/>
        <v>0</v>
      </c>
      <c r="AF53" s="39" t="str">
        <f t="shared" si="25"/>
        <v/>
      </c>
      <c r="AG53" s="39" t="str">
        <f t="shared" si="26"/>
        <v/>
      </c>
      <c r="AH53" s="39" t="str">
        <f t="shared" si="27"/>
        <v/>
      </c>
      <c r="AI53" s="39" t="str">
        <f t="shared" si="28"/>
        <v/>
      </c>
      <c r="AJ53" s="39">
        <f t="shared" si="29"/>
        <v>0</v>
      </c>
      <c r="AK53" s="39">
        <f t="shared" si="30"/>
        <v>0</v>
      </c>
      <c r="AL53" s="39">
        <f t="shared" si="31"/>
        <v>0</v>
      </c>
      <c r="AM53" s="39">
        <f t="shared" si="32"/>
        <v>0</v>
      </c>
      <c r="AN53" s="39">
        <f t="shared" si="33"/>
        <v>0</v>
      </c>
      <c r="AO53" s="39" t="str">
        <f t="shared" si="34"/>
        <v/>
      </c>
      <c r="AP53" s="13">
        <f t="shared" si="35"/>
        <v>0</v>
      </c>
      <c r="AQ53" s="13" t="str">
        <f t="shared" si="36"/>
        <v/>
      </c>
      <c r="AR53" s="13" t="str">
        <f t="shared" si="37"/>
        <v/>
      </c>
      <c r="AS53" s="13" t="str">
        <f t="shared" si="38"/>
        <v/>
      </c>
      <c r="AT53" s="13" t="str">
        <f t="shared" si="39"/>
        <v/>
      </c>
      <c r="AZ53">
        <v>47</v>
      </c>
      <c r="BA53" t="str">
        <f>IF(ISERROR(VLOOKUP($AZ53,申込一覧表!$AJ$5:$AO$107,3,0)),"",VLOOKUP($AZ53,申込一覧表!$AJ$5:$AO$107,3,0))</f>
        <v/>
      </c>
      <c r="BB53" t="str">
        <f>IF(ISERROR(VLOOKUP($AZ53,申込一覧表!$AJ$5:$AO$107,3,0)),"",VLOOKUP($AZ53,申込一覧表!$AJ$5:$AO$107,4,0))</f>
        <v/>
      </c>
      <c r="BC53" t="str">
        <f>IF(ISERROR(VLOOKUP($AZ53,申込一覧表!$AJ$5:$AO$107,3,0)),"",VLOOKUP($AZ53,申込一覧表!$AJ$5:$AR$107,9,0))</f>
        <v/>
      </c>
      <c r="BD53" t="str">
        <f>IF(ISERROR(VLOOKUP($AZ53,申込一覧表!$AJ$5:$AO$107,3,0)),"",VLOOKUP($AZ53,申込一覧表!$AJ$5:$AO$107,6,0))</f>
        <v/>
      </c>
      <c r="BE53" t="str">
        <f>IF(ISERROR(VLOOKUP($AZ53,申込一覧表!$AJ$5:$AY$107,3,0)),"",VLOOKUP($AZ53,申込一覧表!$AJ$5:$AY$107,13,0))</f>
        <v/>
      </c>
      <c r="BF53" t="str">
        <f>IF(ISERROR(VLOOKUP($AZ53,申込一覧表!$AJ$5:$AY$107,3,0)),"",VLOOKUP($AZ53,申込一覧表!$AJ$5:$AY$107,8,0))</f>
        <v/>
      </c>
      <c r="BG53">
        <f t="shared" si="46"/>
        <v>0</v>
      </c>
      <c r="BH53">
        <f t="shared" si="46"/>
        <v>0</v>
      </c>
      <c r="BI53">
        <f t="shared" si="46"/>
        <v>0</v>
      </c>
      <c r="BJ53">
        <f t="shared" si="46"/>
        <v>0</v>
      </c>
      <c r="BK53">
        <f t="shared" si="46"/>
        <v>0</v>
      </c>
      <c r="BL53">
        <f t="shared" si="46"/>
        <v>0</v>
      </c>
      <c r="BM53">
        <f t="shared" si="46"/>
        <v>0</v>
      </c>
      <c r="BN53">
        <f t="shared" si="46"/>
        <v>0</v>
      </c>
      <c r="BO53">
        <f t="shared" si="46"/>
        <v>0</v>
      </c>
      <c r="BP53">
        <f t="shared" si="46"/>
        <v>0</v>
      </c>
      <c r="BQ53">
        <f t="shared" si="46"/>
        <v>0</v>
      </c>
      <c r="BR53">
        <f t="shared" si="46"/>
        <v>0</v>
      </c>
    </row>
    <row r="54" spans="1:70" ht="14.25" customHeight="1" x14ac:dyDescent="0.15">
      <c r="A54" s="12" t="str">
        <f t="shared" ref="A54:A55" si="47">IF(F54="","",A53+1)</f>
        <v/>
      </c>
      <c r="B54" s="12" t="str">
        <f t="shared" ref="B54:B55" si="48">IF(D54="","",IF(V54=0,"男子",IF(V54=5,"女子",IF(V54=9,"混合","？？"))))</f>
        <v/>
      </c>
      <c r="C54" s="14" t="str">
        <f t="shared" ref="C54:C55" si="49">IF(K54="","",IF(K54&lt;120,119,FLOOR(K54,40)))</f>
        <v/>
      </c>
      <c r="D54" s="35"/>
      <c r="E54" s="36"/>
      <c r="F54" s="35"/>
      <c r="G54" s="35"/>
      <c r="H54" s="35"/>
      <c r="I54" s="35"/>
      <c r="J54" s="21" t="str">
        <f t="shared" si="5"/>
        <v/>
      </c>
      <c r="K54" s="14" t="str">
        <f t="shared" ref="K54:K55" si="50">IF(D54="","",SUM(W54:Z54))</f>
        <v/>
      </c>
      <c r="L54" s="14" t="str">
        <f t="shared" si="7"/>
        <v>999:99.99</v>
      </c>
      <c r="N54" s="13" t="str">
        <f t="shared" si="45"/>
        <v/>
      </c>
      <c r="O54" s="13" t="str">
        <f t="shared" si="44"/>
        <v/>
      </c>
      <c r="P54" s="13" t="str">
        <f t="shared" si="9"/>
        <v/>
      </c>
      <c r="Q54" s="13" t="str">
        <f t="shared" si="10"/>
        <v/>
      </c>
      <c r="R54" s="13">
        <f t="shared" si="11"/>
        <v>0</v>
      </c>
      <c r="S54" s="13">
        <f t="shared" si="12"/>
        <v>0</v>
      </c>
      <c r="T54" s="13">
        <f t="shared" si="13"/>
        <v>0</v>
      </c>
      <c r="U54" s="13">
        <f t="shared" si="14"/>
        <v>0</v>
      </c>
      <c r="V54" s="13">
        <f t="shared" si="15"/>
        <v>0</v>
      </c>
      <c r="W54" s="13">
        <f t="shared" si="16"/>
        <v>0</v>
      </c>
      <c r="X54" s="13">
        <f t="shared" si="17"/>
        <v>0</v>
      </c>
      <c r="Y54" s="13">
        <f t="shared" si="18"/>
        <v>0</v>
      </c>
      <c r="Z54" s="13">
        <f t="shared" si="19"/>
        <v>0</v>
      </c>
      <c r="AA54" s="13">
        <f t="shared" si="20"/>
        <v>0</v>
      </c>
      <c r="AB54" s="13">
        <f t="shared" si="21"/>
        <v>0</v>
      </c>
      <c r="AC54" s="13">
        <f t="shared" si="22"/>
        <v>0</v>
      </c>
      <c r="AD54" s="13">
        <f t="shared" si="23"/>
        <v>0</v>
      </c>
      <c r="AE54" s="13">
        <f t="shared" si="24"/>
        <v>0</v>
      </c>
      <c r="AF54" s="39" t="str">
        <f t="shared" si="25"/>
        <v/>
      </c>
      <c r="AG54" s="39" t="str">
        <f t="shared" si="26"/>
        <v/>
      </c>
      <c r="AH54" s="39" t="str">
        <f t="shared" si="27"/>
        <v/>
      </c>
      <c r="AI54" s="39" t="str">
        <f t="shared" si="28"/>
        <v/>
      </c>
      <c r="AJ54" s="39">
        <f t="shared" si="29"/>
        <v>0</v>
      </c>
      <c r="AK54" s="39">
        <f t="shared" si="30"/>
        <v>0</v>
      </c>
      <c r="AL54" s="39">
        <f t="shared" si="31"/>
        <v>0</v>
      </c>
      <c r="AM54" s="39">
        <f t="shared" si="32"/>
        <v>0</v>
      </c>
      <c r="AN54" s="39">
        <f t="shared" si="33"/>
        <v>0</v>
      </c>
      <c r="AO54" s="39" t="str">
        <f t="shared" si="34"/>
        <v/>
      </c>
      <c r="AP54" s="13">
        <f t="shared" si="35"/>
        <v>0</v>
      </c>
      <c r="AQ54" s="13" t="str">
        <f t="shared" si="36"/>
        <v/>
      </c>
      <c r="AR54" s="13" t="str">
        <f t="shared" si="37"/>
        <v/>
      </c>
      <c r="AS54" s="13" t="str">
        <f t="shared" si="38"/>
        <v/>
      </c>
      <c r="AT54" s="13" t="str">
        <f t="shared" si="39"/>
        <v/>
      </c>
      <c r="AZ54">
        <v>48</v>
      </c>
      <c r="BA54" t="str">
        <f>IF(ISERROR(VLOOKUP($AZ54,申込一覧表!$AJ$5:$AO$107,3,0)),"",VLOOKUP($AZ54,申込一覧表!$AJ$5:$AO$107,3,0))</f>
        <v/>
      </c>
      <c r="BB54" t="str">
        <f>IF(ISERROR(VLOOKUP($AZ54,申込一覧表!$AJ$5:$AO$107,3,0)),"",VLOOKUP($AZ54,申込一覧表!$AJ$5:$AO$107,4,0))</f>
        <v/>
      </c>
      <c r="BC54" t="str">
        <f>IF(ISERROR(VLOOKUP($AZ54,申込一覧表!$AJ$5:$AO$107,3,0)),"",VLOOKUP($AZ54,申込一覧表!$AJ$5:$AR$107,9,0))</f>
        <v/>
      </c>
      <c r="BD54" t="str">
        <f>IF(ISERROR(VLOOKUP($AZ54,申込一覧表!$AJ$5:$AO$107,3,0)),"",VLOOKUP($AZ54,申込一覧表!$AJ$5:$AO$107,6,0))</f>
        <v/>
      </c>
      <c r="BE54" t="str">
        <f>IF(ISERROR(VLOOKUP($AZ54,申込一覧表!$AJ$5:$AY$107,3,0)),"",VLOOKUP($AZ54,申込一覧表!$AJ$5:$AY$107,13,0))</f>
        <v/>
      </c>
      <c r="BF54" t="str">
        <f>IF(ISERROR(VLOOKUP($AZ54,申込一覧表!$AJ$5:$AY$107,3,0)),"",VLOOKUP($AZ54,申込一覧表!$AJ$5:$AY$107,8,0))</f>
        <v/>
      </c>
      <c r="BG54">
        <f t="shared" si="46"/>
        <v>0</v>
      </c>
      <c r="BH54">
        <f t="shared" si="46"/>
        <v>0</v>
      </c>
      <c r="BI54">
        <f t="shared" si="46"/>
        <v>0</v>
      </c>
      <c r="BJ54">
        <f t="shared" si="46"/>
        <v>0</v>
      </c>
      <c r="BK54">
        <f t="shared" si="46"/>
        <v>0</v>
      </c>
      <c r="BL54">
        <f t="shared" si="46"/>
        <v>0</v>
      </c>
      <c r="BM54">
        <f t="shared" si="46"/>
        <v>0</v>
      </c>
      <c r="BN54">
        <f t="shared" si="46"/>
        <v>0</v>
      </c>
      <c r="BO54">
        <f t="shared" si="46"/>
        <v>0</v>
      </c>
      <c r="BP54">
        <f t="shared" si="46"/>
        <v>0</v>
      </c>
      <c r="BQ54">
        <f t="shared" si="46"/>
        <v>0</v>
      </c>
      <c r="BR54">
        <f t="shared" si="46"/>
        <v>0</v>
      </c>
    </row>
    <row r="55" spans="1:70" ht="14.25" customHeight="1" x14ac:dyDescent="0.15">
      <c r="A55" s="12" t="str">
        <f t="shared" si="47"/>
        <v/>
      </c>
      <c r="B55" s="12" t="str">
        <f t="shared" si="48"/>
        <v/>
      </c>
      <c r="C55" s="14" t="str">
        <f t="shared" si="49"/>
        <v/>
      </c>
      <c r="D55" s="35"/>
      <c r="E55" s="36"/>
      <c r="F55" s="35"/>
      <c r="G55" s="35"/>
      <c r="H55" s="35"/>
      <c r="I55" s="35"/>
      <c r="J55" s="21" t="str">
        <f t="shared" si="5"/>
        <v/>
      </c>
      <c r="K55" s="14" t="str">
        <f t="shared" si="50"/>
        <v/>
      </c>
      <c r="L55" s="14" t="str">
        <f t="shared" si="7"/>
        <v>999:99.99</v>
      </c>
      <c r="N55" s="13" t="str">
        <f t="shared" si="45"/>
        <v/>
      </c>
      <c r="O55" s="13" t="str">
        <f t="shared" si="44"/>
        <v/>
      </c>
      <c r="P55" s="13" t="str">
        <f t="shared" si="9"/>
        <v/>
      </c>
      <c r="Q55" s="13" t="str">
        <f t="shared" si="10"/>
        <v/>
      </c>
      <c r="R55" s="13">
        <f t="shared" si="11"/>
        <v>0</v>
      </c>
      <c r="S55" s="13">
        <f t="shared" si="12"/>
        <v>0</v>
      </c>
      <c r="T55" s="13">
        <f t="shared" si="13"/>
        <v>0</v>
      </c>
      <c r="U55" s="13">
        <f t="shared" si="14"/>
        <v>0</v>
      </c>
      <c r="V55" s="13">
        <f t="shared" si="15"/>
        <v>0</v>
      </c>
      <c r="W55" s="13">
        <f t="shared" si="16"/>
        <v>0</v>
      </c>
      <c r="X55" s="13">
        <f t="shared" si="17"/>
        <v>0</v>
      </c>
      <c r="Y55" s="13">
        <f t="shared" si="18"/>
        <v>0</v>
      </c>
      <c r="Z55" s="13">
        <f t="shared" si="19"/>
        <v>0</v>
      </c>
      <c r="AA55" s="13">
        <f t="shared" si="20"/>
        <v>0</v>
      </c>
      <c r="AB55" s="13">
        <f t="shared" si="21"/>
        <v>0</v>
      </c>
      <c r="AC55" s="13">
        <f t="shared" si="22"/>
        <v>0</v>
      </c>
      <c r="AD55" s="13">
        <f t="shared" si="23"/>
        <v>0</v>
      </c>
      <c r="AE55" s="13">
        <f t="shared" si="24"/>
        <v>0</v>
      </c>
      <c r="AF55" s="39" t="str">
        <f t="shared" si="25"/>
        <v/>
      </c>
      <c r="AG55" s="39" t="str">
        <f t="shared" si="26"/>
        <v/>
      </c>
      <c r="AH55" s="39" t="str">
        <f t="shared" si="27"/>
        <v/>
      </c>
      <c r="AI55" s="39" t="str">
        <f t="shared" si="28"/>
        <v/>
      </c>
      <c r="AJ55" s="39">
        <f t="shared" si="29"/>
        <v>0</v>
      </c>
      <c r="AK55" s="39">
        <f t="shared" si="30"/>
        <v>0</v>
      </c>
      <c r="AL55" s="39">
        <f t="shared" si="31"/>
        <v>0</v>
      </c>
      <c r="AM55" s="39">
        <f t="shared" si="32"/>
        <v>0</v>
      </c>
      <c r="AN55" s="39">
        <f t="shared" si="33"/>
        <v>0</v>
      </c>
      <c r="AO55" s="39" t="str">
        <f t="shared" si="34"/>
        <v/>
      </c>
      <c r="AP55" s="13">
        <f t="shared" si="35"/>
        <v>0</v>
      </c>
      <c r="AQ55" s="13" t="str">
        <f t="shared" si="36"/>
        <v/>
      </c>
      <c r="AR55" s="13" t="str">
        <f t="shared" si="37"/>
        <v/>
      </c>
      <c r="AS55" s="13" t="str">
        <f t="shared" si="38"/>
        <v/>
      </c>
      <c r="AT55" s="13" t="str">
        <f t="shared" si="39"/>
        <v/>
      </c>
      <c r="AZ55">
        <v>49</v>
      </c>
      <c r="BA55" t="str">
        <f>IF(ISERROR(VLOOKUP($AZ55,申込一覧表!$AJ$5:$AO$107,3,0)),"",VLOOKUP($AZ55,申込一覧表!$AJ$5:$AO$107,3,0))</f>
        <v/>
      </c>
      <c r="BB55" t="str">
        <f>IF(ISERROR(VLOOKUP($AZ55,申込一覧表!$AJ$5:$AO$107,3,0)),"",VLOOKUP($AZ55,申込一覧表!$AJ$5:$AO$107,4,0))</f>
        <v/>
      </c>
      <c r="BC55" t="str">
        <f>IF(ISERROR(VLOOKUP($AZ55,申込一覧表!$AJ$5:$AO$107,3,0)),"",VLOOKUP($AZ55,申込一覧表!$AJ$5:$AR$107,9,0))</f>
        <v/>
      </c>
      <c r="BD55" t="str">
        <f>IF(ISERROR(VLOOKUP($AZ55,申込一覧表!$AJ$5:$AO$107,3,0)),"",VLOOKUP($AZ55,申込一覧表!$AJ$5:$AO$107,6,0))</f>
        <v/>
      </c>
      <c r="BE55" t="str">
        <f>IF(ISERROR(VLOOKUP($AZ55,申込一覧表!$AJ$5:$AY$107,3,0)),"",VLOOKUP($AZ55,申込一覧表!$AJ$5:$AY$107,13,0))</f>
        <v/>
      </c>
      <c r="BF55" t="str">
        <f>IF(ISERROR(VLOOKUP($AZ55,申込一覧表!$AJ$5:$AY$107,3,0)),"",VLOOKUP($AZ55,申込一覧表!$AJ$5:$AY$107,8,0))</f>
        <v/>
      </c>
      <c r="BG55">
        <f t="shared" si="46"/>
        <v>0</v>
      </c>
      <c r="BH55">
        <f t="shared" si="46"/>
        <v>0</v>
      </c>
      <c r="BI55">
        <f t="shared" si="46"/>
        <v>0</v>
      </c>
      <c r="BJ55">
        <f t="shared" si="46"/>
        <v>0</v>
      </c>
      <c r="BK55">
        <f t="shared" si="46"/>
        <v>0</v>
      </c>
      <c r="BL55">
        <f t="shared" si="46"/>
        <v>0</v>
      </c>
      <c r="BM55">
        <f t="shared" si="46"/>
        <v>0</v>
      </c>
      <c r="BN55">
        <f t="shared" si="46"/>
        <v>0</v>
      </c>
      <c r="BO55">
        <f t="shared" si="46"/>
        <v>0</v>
      </c>
      <c r="BP55">
        <f t="shared" si="46"/>
        <v>0</v>
      </c>
      <c r="BQ55">
        <f t="shared" si="46"/>
        <v>0</v>
      </c>
      <c r="BR55">
        <f t="shared" si="46"/>
        <v>0</v>
      </c>
    </row>
    <row r="56" spans="1:70" ht="14.25" customHeight="1" x14ac:dyDescent="0.15">
      <c r="A56" s="12" t="str">
        <f t="shared" ref="A56:A65" si="51">IF(F56="","",A55+1)</f>
        <v/>
      </c>
      <c r="B56" s="12" t="str">
        <f t="shared" ref="B56:B65" si="52">IF(D56="","",IF(V56=0,"男子",IF(V56=5,"女子",IF(V56=9,"混合","？？"))))</f>
        <v/>
      </c>
      <c r="C56" s="14" t="str">
        <f t="shared" ref="C56:C65" si="53">IF(K56="","",IF(K56&lt;120,119,FLOOR(K56,40)))</f>
        <v/>
      </c>
      <c r="D56" s="35"/>
      <c r="E56" s="36"/>
      <c r="F56" s="35"/>
      <c r="G56" s="35"/>
      <c r="H56" s="35"/>
      <c r="I56" s="35"/>
      <c r="J56" s="21" t="str">
        <f t="shared" si="5"/>
        <v/>
      </c>
      <c r="K56" s="14" t="str">
        <f t="shared" ref="K56:K65" si="54">IF(D56="","",SUM(W56:Z56))</f>
        <v/>
      </c>
      <c r="L56" s="14" t="str">
        <f t="shared" si="7"/>
        <v>999:99.99</v>
      </c>
      <c r="N56" s="13" t="str">
        <f t="shared" si="45"/>
        <v/>
      </c>
      <c r="O56" s="13" t="str">
        <f t="shared" si="44"/>
        <v/>
      </c>
      <c r="P56" s="13" t="str">
        <f t="shared" si="9"/>
        <v/>
      </c>
      <c r="Q56" s="13" t="str">
        <f t="shared" si="10"/>
        <v/>
      </c>
      <c r="R56" s="13">
        <f t="shared" ref="R56:R65" si="55">IF(F56="",0,VLOOKUP(F56,$BA$7:$BD$106,4,0))</f>
        <v>0</v>
      </c>
      <c r="S56" s="13">
        <f t="shared" ref="S56:S65" si="56">IF(G56="",0,VLOOKUP(G56,$BA$7:$BD$106,4,0))</f>
        <v>0</v>
      </c>
      <c r="T56" s="13">
        <f t="shared" ref="T56:T65" si="57">IF(H56="",0,VLOOKUP(H56,$BA$7:$BD$106,4,0))</f>
        <v>0</v>
      </c>
      <c r="U56" s="13">
        <f t="shared" ref="U56:U65" si="58">IF(I56="",0,VLOOKUP(I56,$BA$7:$BD$106,4,0))</f>
        <v>0</v>
      </c>
      <c r="V56" s="13">
        <f t="shared" ref="V56:V65" si="59">IF(SUM(R56:U56)=0,0,IF(SUM(R56:U56)=20,5,IF(SUM(R56:U56)=10,9,3)))</f>
        <v>0</v>
      </c>
      <c r="W56" s="13">
        <f t="shared" ref="W56:W65" si="60">IF(F56="",0,VLOOKUP(F56,$BA$7:$BD$106,3,0))</f>
        <v>0</v>
      </c>
      <c r="X56" s="13">
        <f t="shared" ref="X56:X65" si="61">IF(G56="",0,VLOOKUP(G56,$BA$7:$BD$106,3,0))</f>
        <v>0</v>
      </c>
      <c r="Y56" s="13">
        <f t="shared" ref="Y56:Y65" si="62">IF(H56="",0,VLOOKUP(H56,$BA$7:$BD$106,3,0))</f>
        <v>0</v>
      </c>
      <c r="Z56" s="13">
        <f t="shared" ref="Z56:Z65" si="63">IF(I56="",0,VLOOKUP(I56,$BA$7:$BD$106,3,0))</f>
        <v>0</v>
      </c>
      <c r="AA56" s="13">
        <f t="shared" ref="AA56:AA65" si="64">IF(SUM(W56:Z56)=0,0,IF(SUM(W56:Z56)=20,5,IF(SUM(W56:Z56)=10,9,3)))</f>
        <v>0</v>
      </c>
      <c r="AB56" s="13">
        <f t="shared" si="21"/>
        <v>0</v>
      </c>
      <c r="AC56" s="13">
        <f t="shared" si="22"/>
        <v>0</v>
      </c>
      <c r="AD56" s="13">
        <f t="shared" si="23"/>
        <v>0</v>
      </c>
      <c r="AE56" s="13">
        <f t="shared" si="24"/>
        <v>0</v>
      </c>
      <c r="AF56" s="39" t="str">
        <f t="shared" si="25"/>
        <v/>
      </c>
      <c r="AG56" s="39" t="str">
        <f t="shared" si="26"/>
        <v/>
      </c>
      <c r="AH56" s="39" t="str">
        <f t="shared" si="27"/>
        <v/>
      </c>
      <c r="AI56" s="39" t="str">
        <f t="shared" si="28"/>
        <v/>
      </c>
      <c r="AJ56" s="39">
        <f t="shared" si="29"/>
        <v>0</v>
      </c>
      <c r="AK56" s="39">
        <f t="shared" si="30"/>
        <v>0</v>
      </c>
      <c r="AL56" s="39">
        <f t="shared" si="31"/>
        <v>0</v>
      </c>
      <c r="AM56" s="39">
        <f t="shared" si="32"/>
        <v>0</v>
      </c>
      <c r="AN56" s="39">
        <f t="shared" si="33"/>
        <v>0</v>
      </c>
      <c r="AO56" s="39" t="str">
        <f t="shared" si="34"/>
        <v/>
      </c>
      <c r="AP56" s="13">
        <f t="shared" si="35"/>
        <v>0</v>
      </c>
      <c r="AQ56" s="13" t="str">
        <f t="shared" si="36"/>
        <v/>
      </c>
      <c r="AR56" s="13" t="str">
        <f t="shared" si="37"/>
        <v/>
      </c>
      <c r="AS56" s="13" t="str">
        <f t="shared" si="38"/>
        <v/>
      </c>
      <c r="AT56" s="13" t="str">
        <f t="shared" si="39"/>
        <v/>
      </c>
      <c r="AZ56">
        <v>50</v>
      </c>
      <c r="BA56" t="str">
        <f>IF(ISERROR(VLOOKUP($AZ56,申込一覧表!$AJ$5:$AO$107,3,0)),"",VLOOKUP($AZ56,申込一覧表!$AJ$5:$AO$107,3,0))</f>
        <v/>
      </c>
      <c r="BB56" t="str">
        <f>IF(ISERROR(VLOOKUP($AZ56,申込一覧表!$AJ$5:$AO$107,3,0)),"",VLOOKUP($AZ56,申込一覧表!$AJ$5:$AO$107,4,0))</f>
        <v/>
      </c>
      <c r="BC56" t="str">
        <f>IF(ISERROR(VLOOKUP($AZ56,申込一覧表!$AJ$5:$AO$107,3,0)),"",VLOOKUP($AZ56,申込一覧表!$AJ$5:$AR$107,9,0))</f>
        <v/>
      </c>
      <c r="BD56" t="str">
        <f>IF(ISERROR(VLOOKUP($AZ56,申込一覧表!$AJ$5:$AO$107,3,0)),"",VLOOKUP($AZ56,申込一覧表!$AJ$5:$AO$107,6,0))</f>
        <v/>
      </c>
      <c r="BE56" t="str">
        <f>IF(ISERROR(VLOOKUP($AZ56,申込一覧表!$AJ$5:$AY$107,3,0)),"",VLOOKUP($AZ56,申込一覧表!$AJ$5:$AY$107,13,0))</f>
        <v/>
      </c>
      <c r="BF56" t="str">
        <f>IF(ISERROR(VLOOKUP($AZ56,申込一覧表!$AJ$5:$AY$107,3,0)),"",VLOOKUP($AZ56,申込一覧表!$AJ$5:$AY$107,8,0))</f>
        <v/>
      </c>
      <c r="BG56">
        <f t="shared" si="46"/>
        <v>0</v>
      </c>
      <c r="BH56">
        <f t="shared" si="46"/>
        <v>0</v>
      </c>
      <c r="BI56">
        <f t="shared" si="46"/>
        <v>0</v>
      </c>
      <c r="BJ56">
        <f t="shared" si="46"/>
        <v>0</v>
      </c>
      <c r="BK56">
        <f t="shared" si="46"/>
        <v>0</v>
      </c>
      <c r="BL56">
        <f t="shared" si="46"/>
        <v>0</v>
      </c>
      <c r="BM56">
        <f t="shared" si="46"/>
        <v>0</v>
      </c>
      <c r="BN56">
        <f t="shared" si="46"/>
        <v>0</v>
      </c>
      <c r="BO56">
        <f t="shared" si="46"/>
        <v>0</v>
      </c>
      <c r="BP56">
        <f t="shared" si="46"/>
        <v>0</v>
      </c>
      <c r="BQ56">
        <f t="shared" si="46"/>
        <v>0</v>
      </c>
      <c r="BR56">
        <f t="shared" si="46"/>
        <v>0</v>
      </c>
    </row>
    <row r="57" spans="1:70" ht="14.25" customHeight="1" x14ac:dyDescent="0.15">
      <c r="A57" s="12" t="str">
        <f t="shared" si="51"/>
        <v/>
      </c>
      <c r="B57" s="12" t="str">
        <f t="shared" si="52"/>
        <v/>
      </c>
      <c r="C57" s="14" t="str">
        <f t="shared" si="53"/>
        <v/>
      </c>
      <c r="D57" s="35"/>
      <c r="E57" s="36"/>
      <c r="F57" s="35"/>
      <c r="G57" s="35"/>
      <c r="H57" s="35"/>
      <c r="I57" s="35"/>
      <c r="J57" s="21" t="str">
        <f t="shared" si="5"/>
        <v/>
      </c>
      <c r="K57" s="14" t="str">
        <f t="shared" si="54"/>
        <v/>
      </c>
      <c r="L57" s="14" t="str">
        <f t="shared" si="7"/>
        <v>999:99.99</v>
      </c>
      <c r="N57" s="13" t="str">
        <f t="shared" si="45"/>
        <v/>
      </c>
      <c r="O57" s="13" t="str">
        <f t="shared" si="44"/>
        <v/>
      </c>
      <c r="P57" s="13" t="str">
        <f t="shared" si="9"/>
        <v/>
      </c>
      <c r="Q57" s="13" t="str">
        <f t="shared" si="10"/>
        <v/>
      </c>
      <c r="R57" s="13">
        <f t="shared" si="55"/>
        <v>0</v>
      </c>
      <c r="S57" s="13">
        <f t="shared" si="56"/>
        <v>0</v>
      </c>
      <c r="T57" s="13">
        <f t="shared" si="57"/>
        <v>0</v>
      </c>
      <c r="U57" s="13">
        <f t="shared" si="58"/>
        <v>0</v>
      </c>
      <c r="V57" s="13">
        <f t="shared" si="59"/>
        <v>0</v>
      </c>
      <c r="W57" s="13">
        <f t="shared" si="60"/>
        <v>0</v>
      </c>
      <c r="X57" s="13">
        <f t="shared" si="61"/>
        <v>0</v>
      </c>
      <c r="Y57" s="13">
        <f t="shared" si="62"/>
        <v>0</v>
      </c>
      <c r="Z57" s="13">
        <f t="shared" si="63"/>
        <v>0</v>
      </c>
      <c r="AA57" s="13">
        <f t="shared" si="64"/>
        <v>0</v>
      </c>
      <c r="AB57" s="13">
        <f t="shared" si="21"/>
        <v>0</v>
      </c>
      <c r="AC57" s="13">
        <f t="shared" si="22"/>
        <v>0</v>
      </c>
      <c r="AD57" s="13">
        <f t="shared" si="23"/>
        <v>0</v>
      </c>
      <c r="AE57" s="13">
        <f t="shared" si="24"/>
        <v>0</v>
      </c>
      <c r="AF57" s="39" t="str">
        <f t="shared" si="25"/>
        <v/>
      </c>
      <c r="AG57" s="39" t="str">
        <f t="shared" si="26"/>
        <v/>
      </c>
      <c r="AH57" s="39" t="str">
        <f t="shared" si="27"/>
        <v/>
      </c>
      <c r="AI57" s="39" t="str">
        <f t="shared" si="28"/>
        <v/>
      </c>
      <c r="AJ57" s="39">
        <f t="shared" si="29"/>
        <v>0</v>
      </c>
      <c r="AK57" s="39">
        <f t="shared" si="30"/>
        <v>0</v>
      </c>
      <c r="AL57" s="39">
        <f t="shared" si="31"/>
        <v>0</v>
      </c>
      <c r="AM57" s="39">
        <f t="shared" si="32"/>
        <v>0</v>
      </c>
      <c r="AN57" s="39">
        <f t="shared" si="33"/>
        <v>0</v>
      </c>
      <c r="AO57" s="39" t="str">
        <f t="shared" si="34"/>
        <v/>
      </c>
      <c r="AP57" s="13">
        <f t="shared" si="35"/>
        <v>0</v>
      </c>
      <c r="AQ57" s="13" t="str">
        <f t="shared" si="36"/>
        <v/>
      </c>
      <c r="AR57" s="13" t="str">
        <f t="shared" si="37"/>
        <v/>
      </c>
      <c r="AS57" s="13" t="str">
        <f t="shared" si="38"/>
        <v/>
      </c>
      <c r="AT57" s="13" t="str">
        <f t="shared" si="39"/>
        <v/>
      </c>
      <c r="AZ57">
        <v>51</v>
      </c>
      <c r="BA57" t="str">
        <f>IF(ISERROR(VLOOKUP($AZ57,申込一覧表!$AJ$5:$AO$107,3,0)),"",VLOOKUP($AZ57,申込一覧表!$AJ$5:$AO$107,3,0))</f>
        <v/>
      </c>
      <c r="BB57" t="str">
        <f>IF(ISERROR(VLOOKUP($AZ57,申込一覧表!$AJ$5:$AO$107,3,0)),"",VLOOKUP($AZ57,申込一覧表!$AJ$5:$AO$107,4,0))</f>
        <v/>
      </c>
      <c r="BC57" t="str">
        <f>IF(ISERROR(VLOOKUP($AZ57,申込一覧表!$AJ$5:$AO$107,3,0)),"",VLOOKUP($AZ57,申込一覧表!$AJ$5:$AR$107,9,0))</f>
        <v/>
      </c>
      <c r="BD57" t="str">
        <f>IF(ISERROR(VLOOKUP($AZ57,申込一覧表!$AJ$5:$AO$107,3,0)),"",VLOOKUP($AZ57,申込一覧表!$AJ$5:$AO$107,6,0))</f>
        <v/>
      </c>
      <c r="BE57" t="str">
        <f>IF(ISERROR(VLOOKUP($AZ57,申込一覧表!$AJ$5:$AY$107,3,0)),"",VLOOKUP($AZ57,申込一覧表!$AJ$5:$AY$107,13,0))</f>
        <v/>
      </c>
      <c r="BF57" t="str">
        <f>IF(ISERROR(VLOOKUP($AZ57,申込一覧表!$AJ$5:$AY$107,3,0)),"",VLOOKUP($AZ57,申込一覧表!$AJ$5:$AY$107,8,0))</f>
        <v/>
      </c>
      <c r="BG57">
        <f t="shared" si="46"/>
        <v>0</v>
      </c>
      <c r="BH57">
        <f t="shared" si="46"/>
        <v>0</v>
      </c>
      <c r="BI57">
        <f t="shared" si="46"/>
        <v>0</v>
      </c>
      <c r="BJ57">
        <f t="shared" si="46"/>
        <v>0</v>
      </c>
      <c r="BK57">
        <f t="shared" si="46"/>
        <v>0</v>
      </c>
      <c r="BL57">
        <f t="shared" si="46"/>
        <v>0</v>
      </c>
      <c r="BM57">
        <f t="shared" si="46"/>
        <v>0</v>
      </c>
      <c r="BN57">
        <f t="shared" si="46"/>
        <v>0</v>
      </c>
      <c r="BO57">
        <f t="shared" si="46"/>
        <v>0</v>
      </c>
      <c r="BP57">
        <f t="shared" si="46"/>
        <v>0</v>
      </c>
      <c r="BQ57">
        <f t="shared" si="46"/>
        <v>0</v>
      </c>
      <c r="BR57">
        <f t="shared" si="46"/>
        <v>0</v>
      </c>
    </row>
    <row r="58" spans="1:70" ht="14.25" customHeight="1" x14ac:dyDescent="0.15">
      <c r="A58" s="12" t="str">
        <f t="shared" si="51"/>
        <v/>
      </c>
      <c r="B58" s="12" t="str">
        <f t="shared" si="52"/>
        <v/>
      </c>
      <c r="C58" s="14" t="str">
        <f t="shared" si="53"/>
        <v/>
      </c>
      <c r="D58" s="35"/>
      <c r="E58" s="36"/>
      <c r="F58" s="35"/>
      <c r="G58" s="35"/>
      <c r="H58" s="35"/>
      <c r="I58" s="35"/>
      <c r="J58" s="21" t="str">
        <f t="shared" si="5"/>
        <v/>
      </c>
      <c r="K58" s="14" t="str">
        <f t="shared" si="54"/>
        <v/>
      </c>
      <c r="L58" s="14" t="str">
        <f t="shared" si="7"/>
        <v>999:99.99</v>
      </c>
      <c r="N58" s="13" t="str">
        <f t="shared" si="45"/>
        <v/>
      </c>
      <c r="O58" s="13" t="str">
        <f t="shared" si="44"/>
        <v/>
      </c>
      <c r="P58" s="13" t="str">
        <f t="shared" si="9"/>
        <v/>
      </c>
      <c r="Q58" s="13" t="str">
        <f t="shared" si="10"/>
        <v/>
      </c>
      <c r="R58" s="13">
        <f t="shared" si="55"/>
        <v>0</v>
      </c>
      <c r="S58" s="13">
        <f t="shared" si="56"/>
        <v>0</v>
      </c>
      <c r="T58" s="13">
        <f t="shared" si="57"/>
        <v>0</v>
      </c>
      <c r="U58" s="13">
        <f t="shared" si="58"/>
        <v>0</v>
      </c>
      <c r="V58" s="13">
        <f t="shared" si="59"/>
        <v>0</v>
      </c>
      <c r="W58" s="13">
        <f t="shared" si="60"/>
        <v>0</v>
      </c>
      <c r="X58" s="13">
        <f t="shared" si="61"/>
        <v>0</v>
      </c>
      <c r="Y58" s="13">
        <f t="shared" si="62"/>
        <v>0</v>
      </c>
      <c r="Z58" s="13">
        <f t="shared" si="63"/>
        <v>0</v>
      </c>
      <c r="AA58" s="13">
        <f t="shared" si="64"/>
        <v>0</v>
      </c>
      <c r="AB58" s="13">
        <f t="shared" si="21"/>
        <v>0</v>
      </c>
      <c r="AC58" s="13">
        <f t="shared" si="22"/>
        <v>0</v>
      </c>
      <c r="AD58" s="13">
        <f t="shared" si="23"/>
        <v>0</v>
      </c>
      <c r="AE58" s="13">
        <f t="shared" si="24"/>
        <v>0</v>
      </c>
      <c r="AF58" s="39" t="str">
        <f t="shared" si="25"/>
        <v/>
      </c>
      <c r="AG58" s="39" t="str">
        <f t="shared" si="26"/>
        <v/>
      </c>
      <c r="AH58" s="39" t="str">
        <f t="shared" si="27"/>
        <v/>
      </c>
      <c r="AI58" s="39" t="str">
        <f t="shared" si="28"/>
        <v/>
      </c>
      <c r="AJ58" s="39">
        <f t="shared" si="29"/>
        <v>0</v>
      </c>
      <c r="AK58" s="39">
        <f t="shared" si="30"/>
        <v>0</v>
      </c>
      <c r="AL58" s="39">
        <f t="shared" si="31"/>
        <v>0</v>
      </c>
      <c r="AM58" s="39">
        <f t="shared" si="32"/>
        <v>0</v>
      </c>
      <c r="AN58" s="39">
        <f t="shared" si="33"/>
        <v>0</v>
      </c>
      <c r="AO58" s="39" t="str">
        <f t="shared" si="34"/>
        <v/>
      </c>
      <c r="AP58" s="13">
        <f t="shared" si="35"/>
        <v>0</v>
      </c>
      <c r="AQ58" s="13" t="str">
        <f t="shared" si="36"/>
        <v/>
      </c>
      <c r="AR58" s="13" t="str">
        <f t="shared" si="37"/>
        <v/>
      </c>
      <c r="AS58" s="13" t="str">
        <f t="shared" si="38"/>
        <v/>
      </c>
      <c r="AT58" s="13" t="str">
        <f t="shared" si="39"/>
        <v/>
      </c>
      <c r="AZ58">
        <v>52</v>
      </c>
      <c r="BA58" t="str">
        <f>IF(ISERROR(VLOOKUP($AZ58,申込一覧表!$AJ$5:$AO$107,3,0)),"",VLOOKUP($AZ58,申込一覧表!$AJ$5:$AO$107,3,0))</f>
        <v/>
      </c>
      <c r="BB58" t="str">
        <f>IF(ISERROR(VLOOKUP($AZ58,申込一覧表!$AJ$5:$AO$107,3,0)),"",VLOOKUP($AZ58,申込一覧表!$AJ$5:$AO$107,4,0))</f>
        <v/>
      </c>
      <c r="BC58" t="str">
        <f>IF(ISERROR(VLOOKUP($AZ58,申込一覧表!$AJ$5:$AO$107,3,0)),"",VLOOKUP($AZ58,申込一覧表!$AJ$5:$AR$107,9,0))</f>
        <v/>
      </c>
      <c r="BD58" t="str">
        <f>IF(ISERROR(VLOOKUP($AZ58,申込一覧表!$AJ$5:$AO$107,3,0)),"",VLOOKUP($AZ58,申込一覧表!$AJ$5:$AO$107,6,0))</f>
        <v/>
      </c>
      <c r="BE58" t="str">
        <f>IF(ISERROR(VLOOKUP($AZ58,申込一覧表!$AJ$5:$AY$107,3,0)),"",VLOOKUP($AZ58,申込一覧表!$AJ$5:$AY$107,13,0))</f>
        <v/>
      </c>
      <c r="BF58" t="str">
        <f>IF(ISERROR(VLOOKUP($AZ58,申込一覧表!$AJ$5:$AY$107,3,0)),"",VLOOKUP($AZ58,申込一覧表!$AJ$5:$AY$107,8,0))</f>
        <v/>
      </c>
      <c r="BG58">
        <f t="shared" si="46"/>
        <v>0</v>
      </c>
      <c r="BH58">
        <f t="shared" si="46"/>
        <v>0</v>
      </c>
      <c r="BI58">
        <f t="shared" si="46"/>
        <v>0</v>
      </c>
      <c r="BJ58">
        <f t="shared" si="46"/>
        <v>0</v>
      </c>
      <c r="BK58">
        <f t="shared" si="46"/>
        <v>0</v>
      </c>
      <c r="BL58">
        <f t="shared" si="46"/>
        <v>0</v>
      </c>
      <c r="BM58">
        <f t="shared" si="46"/>
        <v>0</v>
      </c>
      <c r="BN58">
        <f t="shared" si="46"/>
        <v>0</v>
      </c>
      <c r="BO58">
        <f t="shared" si="46"/>
        <v>0</v>
      </c>
      <c r="BP58">
        <f t="shared" si="46"/>
        <v>0</v>
      </c>
      <c r="BQ58">
        <f t="shared" si="46"/>
        <v>0</v>
      </c>
      <c r="BR58">
        <f t="shared" si="46"/>
        <v>0</v>
      </c>
    </row>
    <row r="59" spans="1:70" ht="14.25" customHeight="1" x14ac:dyDescent="0.15">
      <c r="A59" s="12" t="str">
        <f t="shared" si="51"/>
        <v/>
      </c>
      <c r="B59" s="12" t="str">
        <f t="shared" si="52"/>
        <v/>
      </c>
      <c r="C59" s="14" t="str">
        <f t="shared" si="53"/>
        <v/>
      </c>
      <c r="D59" s="35"/>
      <c r="E59" s="36"/>
      <c r="F59" s="35"/>
      <c r="G59" s="35"/>
      <c r="H59" s="35"/>
      <c r="I59" s="35"/>
      <c r="J59" s="21" t="str">
        <f t="shared" si="5"/>
        <v/>
      </c>
      <c r="K59" s="14" t="str">
        <f t="shared" si="54"/>
        <v/>
      </c>
      <c r="L59" s="14" t="str">
        <f t="shared" si="7"/>
        <v>999:99.99</v>
      </c>
      <c r="N59" s="13" t="str">
        <f t="shared" si="45"/>
        <v/>
      </c>
      <c r="O59" s="13" t="str">
        <f t="shared" si="44"/>
        <v/>
      </c>
      <c r="P59" s="13" t="str">
        <f t="shared" si="9"/>
        <v/>
      </c>
      <c r="Q59" s="13" t="str">
        <f t="shared" si="10"/>
        <v/>
      </c>
      <c r="R59" s="13">
        <f t="shared" si="55"/>
        <v>0</v>
      </c>
      <c r="S59" s="13">
        <f t="shared" si="56"/>
        <v>0</v>
      </c>
      <c r="T59" s="13">
        <f t="shared" si="57"/>
        <v>0</v>
      </c>
      <c r="U59" s="13">
        <f t="shared" si="58"/>
        <v>0</v>
      </c>
      <c r="V59" s="13">
        <f t="shared" si="59"/>
        <v>0</v>
      </c>
      <c r="W59" s="13">
        <f t="shared" si="60"/>
        <v>0</v>
      </c>
      <c r="X59" s="13">
        <f t="shared" si="61"/>
        <v>0</v>
      </c>
      <c r="Y59" s="13">
        <f t="shared" si="62"/>
        <v>0</v>
      </c>
      <c r="Z59" s="13">
        <f t="shared" si="63"/>
        <v>0</v>
      </c>
      <c r="AA59" s="13">
        <f t="shared" si="64"/>
        <v>0</v>
      </c>
      <c r="AB59" s="13">
        <f t="shared" si="21"/>
        <v>0</v>
      </c>
      <c r="AC59" s="13">
        <f t="shared" si="22"/>
        <v>0</v>
      </c>
      <c r="AD59" s="13">
        <f t="shared" si="23"/>
        <v>0</v>
      </c>
      <c r="AE59" s="13">
        <f t="shared" si="24"/>
        <v>0</v>
      </c>
      <c r="AF59" s="39" t="str">
        <f t="shared" si="25"/>
        <v/>
      </c>
      <c r="AG59" s="39" t="str">
        <f t="shared" si="26"/>
        <v/>
      </c>
      <c r="AH59" s="39" t="str">
        <f t="shared" si="27"/>
        <v/>
      </c>
      <c r="AI59" s="39" t="str">
        <f t="shared" si="28"/>
        <v/>
      </c>
      <c r="AJ59" s="39">
        <f t="shared" si="29"/>
        <v>0</v>
      </c>
      <c r="AK59" s="39">
        <f t="shared" si="30"/>
        <v>0</v>
      </c>
      <c r="AL59" s="39">
        <f t="shared" si="31"/>
        <v>0</v>
      </c>
      <c r="AM59" s="39">
        <f t="shared" si="32"/>
        <v>0</v>
      </c>
      <c r="AN59" s="39">
        <f t="shared" si="33"/>
        <v>0</v>
      </c>
      <c r="AO59" s="39" t="str">
        <f t="shared" si="34"/>
        <v/>
      </c>
      <c r="AP59" s="13">
        <f t="shared" si="35"/>
        <v>0</v>
      </c>
      <c r="AQ59" s="13" t="str">
        <f t="shared" si="36"/>
        <v/>
      </c>
      <c r="AR59" s="13" t="str">
        <f t="shared" si="37"/>
        <v/>
      </c>
      <c r="AS59" s="13" t="str">
        <f t="shared" si="38"/>
        <v/>
      </c>
      <c r="AT59" s="13" t="str">
        <f t="shared" si="39"/>
        <v/>
      </c>
      <c r="AZ59">
        <v>53</v>
      </c>
      <c r="BA59" t="str">
        <f>IF(ISERROR(VLOOKUP($AZ59,申込一覧表!$AJ$5:$AO$107,3,0)),"",VLOOKUP($AZ59,申込一覧表!$AJ$5:$AO$107,3,0))</f>
        <v/>
      </c>
      <c r="BB59" t="str">
        <f>IF(ISERROR(VLOOKUP($AZ59,申込一覧表!$AJ$5:$AO$107,3,0)),"",VLOOKUP($AZ59,申込一覧表!$AJ$5:$AO$107,4,0))</f>
        <v/>
      </c>
      <c r="BC59" t="str">
        <f>IF(ISERROR(VLOOKUP($AZ59,申込一覧表!$AJ$5:$AO$107,3,0)),"",VLOOKUP($AZ59,申込一覧表!$AJ$5:$AR$107,9,0))</f>
        <v/>
      </c>
      <c r="BD59" t="str">
        <f>IF(ISERROR(VLOOKUP($AZ59,申込一覧表!$AJ$5:$AO$107,3,0)),"",VLOOKUP($AZ59,申込一覧表!$AJ$5:$AO$107,6,0))</f>
        <v/>
      </c>
      <c r="BE59" t="str">
        <f>IF(ISERROR(VLOOKUP($AZ59,申込一覧表!$AJ$5:$AY$107,3,0)),"",VLOOKUP($AZ59,申込一覧表!$AJ$5:$AY$107,13,0))</f>
        <v/>
      </c>
      <c r="BF59" t="str">
        <f>IF(ISERROR(VLOOKUP($AZ59,申込一覧表!$AJ$5:$AY$107,3,0)),"",VLOOKUP($AZ59,申込一覧表!$AJ$5:$AY$107,8,0))</f>
        <v/>
      </c>
      <c r="BG59">
        <f t="shared" si="46"/>
        <v>0</v>
      </c>
      <c r="BH59">
        <f t="shared" si="46"/>
        <v>0</v>
      </c>
      <c r="BI59">
        <f t="shared" si="46"/>
        <v>0</v>
      </c>
      <c r="BJ59">
        <f t="shared" si="46"/>
        <v>0</v>
      </c>
      <c r="BK59">
        <f t="shared" si="46"/>
        <v>0</v>
      </c>
      <c r="BL59">
        <f t="shared" si="46"/>
        <v>0</v>
      </c>
      <c r="BM59">
        <f t="shared" si="46"/>
        <v>0</v>
      </c>
      <c r="BN59">
        <f t="shared" si="46"/>
        <v>0</v>
      </c>
      <c r="BO59">
        <f t="shared" si="46"/>
        <v>0</v>
      </c>
      <c r="BP59">
        <f t="shared" si="46"/>
        <v>0</v>
      </c>
      <c r="BQ59">
        <f t="shared" si="46"/>
        <v>0</v>
      </c>
      <c r="BR59">
        <f t="shared" si="46"/>
        <v>0</v>
      </c>
    </row>
    <row r="60" spans="1:70" ht="14.25" customHeight="1" x14ac:dyDescent="0.15">
      <c r="A60" s="12" t="str">
        <f t="shared" si="51"/>
        <v/>
      </c>
      <c r="B60" s="12" t="str">
        <f t="shared" si="52"/>
        <v/>
      </c>
      <c r="C60" s="14" t="str">
        <f t="shared" si="53"/>
        <v/>
      </c>
      <c r="D60" s="35"/>
      <c r="E60" s="36"/>
      <c r="F60" s="35"/>
      <c r="G60" s="35"/>
      <c r="H60" s="35"/>
      <c r="I60" s="35"/>
      <c r="J60" s="21" t="str">
        <f t="shared" si="5"/>
        <v/>
      </c>
      <c r="K60" s="14" t="str">
        <f t="shared" si="54"/>
        <v/>
      </c>
      <c r="L60" s="14" t="str">
        <f t="shared" si="7"/>
        <v>999:99.99</v>
      </c>
      <c r="N60" s="13" t="str">
        <f t="shared" si="45"/>
        <v/>
      </c>
      <c r="O60" s="13" t="str">
        <f t="shared" si="44"/>
        <v/>
      </c>
      <c r="P60" s="13" t="str">
        <f t="shared" si="9"/>
        <v/>
      </c>
      <c r="Q60" s="13" t="str">
        <f t="shared" si="10"/>
        <v/>
      </c>
      <c r="R60" s="13">
        <f t="shared" si="55"/>
        <v>0</v>
      </c>
      <c r="S60" s="13">
        <f t="shared" si="56"/>
        <v>0</v>
      </c>
      <c r="T60" s="13">
        <f t="shared" si="57"/>
        <v>0</v>
      </c>
      <c r="U60" s="13">
        <f t="shared" si="58"/>
        <v>0</v>
      </c>
      <c r="V60" s="13">
        <f t="shared" si="59"/>
        <v>0</v>
      </c>
      <c r="W60" s="13">
        <f t="shared" si="60"/>
        <v>0</v>
      </c>
      <c r="X60" s="13">
        <f t="shared" si="61"/>
        <v>0</v>
      </c>
      <c r="Y60" s="13">
        <f t="shared" si="62"/>
        <v>0</v>
      </c>
      <c r="Z60" s="13">
        <f t="shared" si="63"/>
        <v>0</v>
      </c>
      <c r="AA60" s="13">
        <f t="shared" si="64"/>
        <v>0</v>
      </c>
      <c r="AB60" s="13">
        <f t="shared" si="21"/>
        <v>0</v>
      </c>
      <c r="AC60" s="13">
        <f t="shared" si="22"/>
        <v>0</v>
      </c>
      <c r="AD60" s="13">
        <f t="shared" si="23"/>
        <v>0</v>
      </c>
      <c r="AE60" s="13">
        <f t="shared" si="24"/>
        <v>0</v>
      </c>
      <c r="AF60" s="39" t="str">
        <f t="shared" si="25"/>
        <v/>
      </c>
      <c r="AG60" s="39" t="str">
        <f t="shared" si="26"/>
        <v/>
      </c>
      <c r="AH60" s="39" t="str">
        <f t="shared" si="27"/>
        <v/>
      </c>
      <c r="AI60" s="39" t="str">
        <f t="shared" si="28"/>
        <v/>
      </c>
      <c r="AJ60" s="39">
        <f t="shared" si="29"/>
        <v>0</v>
      </c>
      <c r="AK60" s="39">
        <f t="shared" si="30"/>
        <v>0</v>
      </c>
      <c r="AL60" s="39">
        <f t="shared" si="31"/>
        <v>0</v>
      </c>
      <c r="AM60" s="39">
        <f t="shared" si="32"/>
        <v>0</v>
      </c>
      <c r="AN60" s="39">
        <f t="shared" si="33"/>
        <v>0</v>
      </c>
      <c r="AO60" s="39" t="str">
        <f t="shared" si="34"/>
        <v/>
      </c>
      <c r="AP60" s="13">
        <f t="shared" si="35"/>
        <v>0</v>
      </c>
      <c r="AQ60" s="13" t="str">
        <f t="shared" si="36"/>
        <v/>
      </c>
      <c r="AR60" s="13" t="str">
        <f t="shared" si="37"/>
        <v/>
      </c>
      <c r="AS60" s="13" t="str">
        <f t="shared" si="38"/>
        <v/>
      </c>
      <c r="AT60" s="13" t="str">
        <f t="shared" si="39"/>
        <v/>
      </c>
      <c r="AZ60">
        <v>54</v>
      </c>
      <c r="BA60" t="str">
        <f>IF(ISERROR(VLOOKUP($AZ60,申込一覧表!$AJ$5:$AO$107,3,0)),"",VLOOKUP($AZ60,申込一覧表!$AJ$5:$AO$107,3,0))</f>
        <v/>
      </c>
      <c r="BB60" t="str">
        <f>IF(ISERROR(VLOOKUP($AZ60,申込一覧表!$AJ$5:$AO$107,3,0)),"",VLOOKUP($AZ60,申込一覧表!$AJ$5:$AO$107,4,0))</f>
        <v/>
      </c>
      <c r="BC60" t="str">
        <f>IF(ISERROR(VLOOKUP($AZ60,申込一覧表!$AJ$5:$AO$107,3,0)),"",VLOOKUP($AZ60,申込一覧表!$AJ$5:$AR$107,9,0))</f>
        <v/>
      </c>
      <c r="BD60" t="str">
        <f>IF(ISERROR(VLOOKUP($AZ60,申込一覧表!$AJ$5:$AO$107,3,0)),"",VLOOKUP($AZ60,申込一覧表!$AJ$5:$AO$107,6,0))</f>
        <v/>
      </c>
      <c r="BE60" t="str">
        <f>IF(ISERROR(VLOOKUP($AZ60,申込一覧表!$AJ$5:$AY$107,3,0)),"",VLOOKUP($AZ60,申込一覧表!$AJ$5:$AY$107,13,0))</f>
        <v/>
      </c>
      <c r="BF60" t="str">
        <f>IF(ISERROR(VLOOKUP($AZ60,申込一覧表!$AJ$5:$AY$107,3,0)),"",VLOOKUP($AZ60,申込一覧表!$AJ$5:$AY$107,8,0))</f>
        <v/>
      </c>
      <c r="BG60">
        <f t="shared" si="46"/>
        <v>0</v>
      </c>
      <c r="BH60">
        <f t="shared" si="46"/>
        <v>0</v>
      </c>
      <c r="BI60">
        <f t="shared" si="46"/>
        <v>0</v>
      </c>
      <c r="BJ60">
        <f t="shared" si="46"/>
        <v>0</v>
      </c>
      <c r="BK60">
        <f t="shared" si="46"/>
        <v>0</v>
      </c>
      <c r="BL60">
        <f t="shared" si="46"/>
        <v>0</v>
      </c>
      <c r="BM60">
        <f t="shared" si="46"/>
        <v>0</v>
      </c>
      <c r="BN60">
        <f t="shared" si="46"/>
        <v>0</v>
      </c>
      <c r="BO60">
        <f t="shared" si="46"/>
        <v>0</v>
      </c>
      <c r="BP60">
        <f t="shared" si="46"/>
        <v>0</v>
      </c>
      <c r="BQ60">
        <f t="shared" si="46"/>
        <v>0</v>
      </c>
      <c r="BR60">
        <f t="shared" si="46"/>
        <v>0</v>
      </c>
    </row>
    <row r="61" spans="1:70" ht="14.25" customHeight="1" x14ac:dyDescent="0.15">
      <c r="A61" s="12" t="str">
        <f t="shared" si="51"/>
        <v/>
      </c>
      <c r="B61" s="12" t="str">
        <f t="shared" si="52"/>
        <v/>
      </c>
      <c r="C61" s="14" t="str">
        <f t="shared" si="53"/>
        <v/>
      </c>
      <c r="D61" s="35"/>
      <c r="E61" s="36"/>
      <c r="F61" s="35"/>
      <c r="G61" s="35"/>
      <c r="H61" s="35"/>
      <c r="I61" s="35"/>
      <c r="J61" s="21" t="str">
        <f t="shared" si="5"/>
        <v/>
      </c>
      <c r="K61" s="14" t="str">
        <f t="shared" si="54"/>
        <v/>
      </c>
      <c r="L61" s="14" t="str">
        <f t="shared" si="7"/>
        <v>999:99.99</v>
      </c>
      <c r="N61" s="13" t="str">
        <f t="shared" si="45"/>
        <v/>
      </c>
      <c r="O61" s="13" t="str">
        <f t="shared" si="44"/>
        <v/>
      </c>
      <c r="P61" s="13" t="str">
        <f t="shared" si="9"/>
        <v/>
      </c>
      <c r="Q61" s="13" t="str">
        <f t="shared" si="10"/>
        <v/>
      </c>
      <c r="R61" s="13">
        <f t="shared" si="55"/>
        <v>0</v>
      </c>
      <c r="S61" s="13">
        <f t="shared" si="56"/>
        <v>0</v>
      </c>
      <c r="T61" s="13">
        <f t="shared" si="57"/>
        <v>0</v>
      </c>
      <c r="U61" s="13">
        <f t="shared" si="58"/>
        <v>0</v>
      </c>
      <c r="V61" s="13">
        <f t="shared" si="59"/>
        <v>0</v>
      </c>
      <c r="W61" s="13">
        <f t="shared" si="60"/>
        <v>0</v>
      </c>
      <c r="X61" s="13">
        <f t="shared" si="61"/>
        <v>0</v>
      </c>
      <c r="Y61" s="13">
        <f t="shared" si="62"/>
        <v>0</v>
      </c>
      <c r="Z61" s="13">
        <f t="shared" si="63"/>
        <v>0</v>
      </c>
      <c r="AA61" s="13">
        <f t="shared" si="64"/>
        <v>0</v>
      </c>
      <c r="AB61" s="13">
        <f t="shared" si="21"/>
        <v>0</v>
      </c>
      <c r="AC61" s="13">
        <f t="shared" si="22"/>
        <v>0</v>
      </c>
      <c r="AD61" s="13">
        <f t="shared" si="23"/>
        <v>0</v>
      </c>
      <c r="AE61" s="13">
        <f t="shared" si="24"/>
        <v>0</v>
      </c>
      <c r="AF61" s="39" t="str">
        <f t="shared" si="25"/>
        <v/>
      </c>
      <c r="AG61" s="39" t="str">
        <f t="shared" si="26"/>
        <v/>
      </c>
      <c r="AH61" s="39" t="str">
        <f t="shared" si="27"/>
        <v/>
      </c>
      <c r="AI61" s="39" t="str">
        <f t="shared" si="28"/>
        <v/>
      </c>
      <c r="AJ61" s="39">
        <f t="shared" si="29"/>
        <v>0</v>
      </c>
      <c r="AK61" s="39">
        <f t="shared" si="30"/>
        <v>0</v>
      </c>
      <c r="AL61" s="39">
        <f t="shared" si="31"/>
        <v>0</v>
      </c>
      <c r="AM61" s="39">
        <f t="shared" si="32"/>
        <v>0</v>
      </c>
      <c r="AN61" s="39">
        <f t="shared" si="33"/>
        <v>0</v>
      </c>
      <c r="AO61" s="39" t="str">
        <f t="shared" si="34"/>
        <v/>
      </c>
      <c r="AP61" s="13">
        <f t="shared" si="35"/>
        <v>0</v>
      </c>
      <c r="AQ61" s="13" t="str">
        <f t="shared" si="36"/>
        <v/>
      </c>
      <c r="AR61" s="13" t="str">
        <f t="shared" si="37"/>
        <v/>
      </c>
      <c r="AS61" s="13" t="str">
        <f t="shared" si="38"/>
        <v/>
      </c>
      <c r="AT61" s="13" t="str">
        <f t="shared" si="39"/>
        <v/>
      </c>
      <c r="AZ61">
        <v>55</v>
      </c>
      <c r="BA61" t="str">
        <f>IF(ISERROR(VLOOKUP($AZ61,申込一覧表!$AJ$5:$AO$107,3,0)),"",VLOOKUP($AZ61,申込一覧表!$AJ$5:$AO$107,3,0))</f>
        <v/>
      </c>
      <c r="BB61" t="str">
        <f>IF(ISERROR(VLOOKUP($AZ61,申込一覧表!$AJ$5:$AO$107,3,0)),"",VLOOKUP($AZ61,申込一覧表!$AJ$5:$AO$107,4,0))</f>
        <v/>
      </c>
      <c r="BC61" t="str">
        <f>IF(ISERROR(VLOOKUP($AZ61,申込一覧表!$AJ$5:$AO$107,3,0)),"",VLOOKUP($AZ61,申込一覧表!$AJ$5:$AR$107,9,0))</f>
        <v/>
      </c>
      <c r="BD61" t="str">
        <f>IF(ISERROR(VLOOKUP($AZ61,申込一覧表!$AJ$5:$AO$107,3,0)),"",VLOOKUP($AZ61,申込一覧表!$AJ$5:$AO$107,6,0))</f>
        <v/>
      </c>
      <c r="BE61" t="str">
        <f>IF(ISERROR(VLOOKUP($AZ61,申込一覧表!$AJ$5:$AY$107,3,0)),"",VLOOKUP($AZ61,申込一覧表!$AJ$5:$AY$107,13,0))</f>
        <v/>
      </c>
      <c r="BF61" t="str">
        <f>IF(ISERROR(VLOOKUP($AZ61,申込一覧表!$AJ$5:$AY$107,3,0)),"",VLOOKUP($AZ61,申込一覧表!$AJ$5:$AY$107,8,0))</f>
        <v/>
      </c>
      <c r="BG61">
        <f t="shared" si="46"/>
        <v>0</v>
      </c>
      <c r="BH61">
        <f t="shared" si="46"/>
        <v>0</v>
      </c>
      <c r="BI61">
        <f t="shared" si="46"/>
        <v>0</v>
      </c>
      <c r="BJ61">
        <f t="shared" ref="BH61:BR84" si="65">COUNTIF($AF$6:$AI$65,BJ$5&amp;$BA61)</f>
        <v>0</v>
      </c>
      <c r="BK61">
        <f t="shared" si="65"/>
        <v>0</v>
      </c>
      <c r="BL61">
        <f t="shared" si="65"/>
        <v>0</v>
      </c>
      <c r="BM61">
        <f t="shared" si="65"/>
        <v>0</v>
      </c>
      <c r="BN61">
        <f t="shared" si="65"/>
        <v>0</v>
      </c>
      <c r="BO61">
        <f t="shared" si="65"/>
        <v>0</v>
      </c>
      <c r="BP61">
        <f t="shared" si="65"/>
        <v>0</v>
      </c>
      <c r="BQ61">
        <f t="shared" si="65"/>
        <v>0</v>
      </c>
      <c r="BR61">
        <f t="shared" si="65"/>
        <v>0</v>
      </c>
    </row>
    <row r="62" spans="1:70" ht="14.25" customHeight="1" x14ac:dyDescent="0.15">
      <c r="A62" s="12" t="str">
        <f t="shared" si="51"/>
        <v/>
      </c>
      <c r="B62" s="12" t="str">
        <f t="shared" si="52"/>
        <v/>
      </c>
      <c r="C62" s="14" t="str">
        <f t="shared" si="53"/>
        <v/>
      </c>
      <c r="D62" s="35"/>
      <c r="E62" s="36"/>
      <c r="F62" s="35"/>
      <c r="G62" s="35"/>
      <c r="H62" s="35"/>
      <c r="I62" s="35"/>
      <c r="J62" s="21" t="str">
        <f t="shared" si="5"/>
        <v/>
      </c>
      <c r="K62" s="14" t="str">
        <f t="shared" si="54"/>
        <v/>
      </c>
      <c r="L62" s="14" t="str">
        <f t="shared" si="7"/>
        <v>999:99.99</v>
      </c>
      <c r="N62" s="13" t="str">
        <f t="shared" si="45"/>
        <v/>
      </c>
      <c r="O62" s="13" t="str">
        <f t="shared" si="44"/>
        <v/>
      </c>
      <c r="P62" s="13" t="str">
        <f t="shared" si="9"/>
        <v/>
      </c>
      <c r="Q62" s="13" t="str">
        <f t="shared" si="10"/>
        <v/>
      </c>
      <c r="R62" s="13">
        <f t="shared" si="55"/>
        <v>0</v>
      </c>
      <c r="S62" s="13">
        <f t="shared" si="56"/>
        <v>0</v>
      </c>
      <c r="T62" s="13">
        <f t="shared" si="57"/>
        <v>0</v>
      </c>
      <c r="U62" s="13">
        <f t="shared" si="58"/>
        <v>0</v>
      </c>
      <c r="V62" s="13">
        <f t="shared" si="59"/>
        <v>0</v>
      </c>
      <c r="W62" s="13">
        <f t="shared" si="60"/>
        <v>0</v>
      </c>
      <c r="X62" s="13">
        <f t="shared" si="61"/>
        <v>0</v>
      </c>
      <c r="Y62" s="13">
        <f t="shared" si="62"/>
        <v>0</v>
      </c>
      <c r="Z62" s="13">
        <f t="shared" si="63"/>
        <v>0</v>
      </c>
      <c r="AA62" s="13">
        <f t="shared" si="64"/>
        <v>0</v>
      </c>
      <c r="AB62" s="13">
        <f t="shared" si="21"/>
        <v>0</v>
      </c>
      <c r="AC62" s="13">
        <f t="shared" si="22"/>
        <v>0</v>
      </c>
      <c r="AD62" s="13">
        <f t="shared" si="23"/>
        <v>0</v>
      </c>
      <c r="AE62" s="13">
        <f t="shared" si="24"/>
        <v>0</v>
      </c>
      <c r="AF62" s="39" t="str">
        <f t="shared" si="25"/>
        <v/>
      </c>
      <c r="AG62" s="39" t="str">
        <f t="shared" si="26"/>
        <v/>
      </c>
      <c r="AH62" s="39" t="str">
        <f t="shared" si="27"/>
        <v/>
      </c>
      <c r="AI62" s="39" t="str">
        <f t="shared" si="28"/>
        <v/>
      </c>
      <c r="AJ62" s="39">
        <f t="shared" si="29"/>
        <v>0</v>
      </c>
      <c r="AK62" s="39">
        <f t="shared" si="30"/>
        <v>0</v>
      </c>
      <c r="AL62" s="39">
        <f t="shared" si="31"/>
        <v>0</v>
      </c>
      <c r="AM62" s="39">
        <f t="shared" si="32"/>
        <v>0</v>
      </c>
      <c r="AN62" s="39">
        <f t="shared" si="33"/>
        <v>0</v>
      </c>
      <c r="AO62" s="39" t="str">
        <f t="shared" si="34"/>
        <v/>
      </c>
      <c r="AP62" s="13">
        <f t="shared" si="35"/>
        <v>0</v>
      </c>
      <c r="AQ62" s="13" t="str">
        <f t="shared" si="36"/>
        <v/>
      </c>
      <c r="AR62" s="13" t="str">
        <f t="shared" si="37"/>
        <v/>
      </c>
      <c r="AS62" s="13" t="str">
        <f t="shared" si="38"/>
        <v/>
      </c>
      <c r="AT62" s="13" t="str">
        <f t="shared" si="39"/>
        <v/>
      </c>
      <c r="AZ62">
        <v>56</v>
      </c>
      <c r="BA62" t="str">
        <f>IF(ISERROR(VLOOKUP($AZ62,申込一覧表!$AJ$5:$AO$107,3,0)),"",VLOOKUP($AZ62,申込一覧表!$AJ$5:$AO$107,3,0))</f>
        <v/>
      </c>
      <c r="BB62" t="str">
        <f>IF(ISERROR(VLOOKUP($AZ62,申込一覧表!$AJ$5:$AO$107,3,0)),"",VLOOKUP($AZ62,申込一覧表!$AJ$5:$AO$107,4,0))</f>
        <v/>
      </c>
      <c r="BC62" t="str">
        <f>IF(ISERROR(VLOOKUP($AZ62,申込一覧表!$AJ$5:$AO$107,3,0)),"",VLOOKUP($AZ62,申込一覧表!$AJ$5:$AR$107,9,0))</f>
        <v/>
      </c>
      <c r="BD62" t="str">
        <f>IF(ISERROR(VLOOKUP($AZ62,申込一覧表!$AJ$5:$AO$107,3,0)),"",VLOOKUP($AZ62,申込一覧表!$AJ$5:$AO$107,6,0))</f>
        <v/>
      </c>
      <c r="BE62" t="str">
        <f>IF(ISERROR(VLOOKUP($AZ62,申込一覧表!$AJ$5:$AY$107,3,0)),"",VLOOKUP($AZ62,申込一覧表!$AJ$5:$AY$107,13,0))</f>
        <v/>
      </c>
      <c r="BF62" t="str">
        <f>IF(ISERROR(VLOOKUP($AZ62,申込一覧表!$AJ$5:$AY$107,3,0)),"",VLOOKUP($AZ62,申込一覧表!$AJ$5:$AY$107,8,0))</f>
        <v/>
      </c>
      <c r="BG62">
        <f t="shared" ref="BG62:BG106" si="66">COUNTIF($AF$6:$AI$65,BG$5&amp;$BA62)</f>
        <v>0</v>
      </c>
      <c r="BH62">
        <f t="shared" si="65"/>
        <v>0</v>
      </c>
      <c r="BI62">
        <f t="shared" si="65"/>
        <v>0</v>
      </c>
      <c r="BJ62">
        <f t="shared" si="65"/>
        <v>0</v>
      </c>
      <c r="BK62">
        <f t="shared" si="65"/>
        <v>0</v>
      </c>
      <c r="BL62">
        <f t="shared" si="65"/>
        <v>0</v>
      </c>
      <c r="BM62">
        <f t="shared" si="65"/>
        <v>0</v>
      </c>
      <c r="BN62">
        <f t="shared" si="65"/>
        <v>0</v>
      </c>
      <c r="BO62">
        <f t="shared" si="65"/>
        <v>0</v>
      </c>
      <c r="BP62">
        <f t="shared" si="65"/>
        <v>0</v>
      </c>
      <c r="BQ62">
        <f t="shared" si="65"/>
        <v>0</v>
      </c>
      <c r="BR62">
        <f t="shared" si="65"/>
        <v>0</v>
      </c>
    </row>
    <row r="63" spans="1:70" ht="14.25" customHeight="1" x14ac:dyDescent="0.15">
      <c r="A63" s="12" t="str">
        <f t="shared" si="51"/>
        <v/>
      </c>
      <c r="B63" s="12" t="str">
        <f t="shared" si="52"/>
        <v/>
      </c>
      <c r="C63" s="14" t="str">
        <f t="shared" si="53"/>
        <v/>
      </c>
      <c r="D63" s="35"/>
      <c r="E63" s="36"/>
      <c r="F63" s="35"/>
      <c r="G63" s="35"/>
      <c r="H63" s="35"/>
      <c r="I63" s="35"/>
      <c r="J63" s="21" t="str">
        <f t="shared" si="5"/>
        <v/>
      </c>
      <c r="K63" s="14" t="str">
        <f t="shared" si="54"/>
        <v/>
      </c>
      <c r="L63" s="14" t="str">
        <f t="shared" si="7"/>
        <v>999:99.99</v>
      </c>
      <c r="N63" s="13" t="str">
        <f t="shared" si="45"/>
        <v/>
      </c>
      <c r="O63" s="13" t="str">
        <f t="shared" si="44"/>
        <v/>
      </c>
      <c r="P63" s="13" t="str">
        <f t="shared" si="9"/>
        <v/>
      </c>
      <c r="Q63" s="13" t="str">
        <f t="shared" si="10"/>
        <v/>
      </c>
      <c r="R63" s="13">
        <f t="shared" si="55"/>
        <v>0</v>
      </c>
      <c r="S63" s="13">
        <f t="shared" si="56"/>
        <v>0</v>
      </c>
      <c r="T63" s="13">
        <f t="shared" si="57"/>
        <v>0</v>
      </c>
      <c r="U63" s="13">
        <f t="shared" si="58"/>
        <v>0</v>
      </c>
      <c r="V63" s="13">
        <f t="shared" si="59"/>
        <v>0</v>
      </c>
      <c r="W63" s="13">
        <f t="shared" si="60"/>
        <v>0</v>
      </c>
      <c r="X63" s="13">
        <f t="shared" si="61"/>
        <v>0</v>
      </c>
      <c r="Y63" s="13">
        <f t="shared" si="62"/>
        <v>0</v>
      </c>
      <c r="Z63" s="13">
        <f t="shared" si="63"/>
        <v>0</v>
      </c>
      <c r="AA63" s="13">
        <f t="shared" si="64"/>
        <v>0</v>
      </c>
      <c r="AB63" s="13">
        <f t="shared" si="21"/>
        <v>0</v>
      </c>
      <c r="AC63" s="13">
        <f t="shared" si="22"/>
        <v>0</v>
      </c>
      <c r="AD63" s="13">
        <f t="shared" si="23"/>
        <v>0</v>
      </c>
      <c r="AE63" s="13">
        <f t="shared" si="24"/>
        <v>0</v>
      </c>
      <c r="AF63" s="39" t="str">
        <f t="shared" si="25"/>
        <v/>
      </c>
      <c r="AG63" s="39" t="str">
        <f t="shared" si="26"/>
        <v/>
      </c>
      <c r="AH63" s="39" t="str">
        <f t="shared" si="27"/>
        <v/>
      </c>
      <c r="AI63" s="39" t="str">
        <f t="shared" si="28"/>
        <v/>
      </c>
      <c r="AJ63" s="39">
        <f t="shared" si="29"/>
        <v>0</v>
      </c>
      <c r="AK63" s="39">
        <f t="shared" si="30"/>
        <v>0</v>
      </c>
      <c r="AL63" s="39">
        <f t="shared" si="31"/>
        <v>0</v>
      </c>
      <c r="AM63" s="39">
        <f t="shared" si="32"/>
        <v>0</v>
      </c>
      <c r="AN63" s="39">
        <f t="shared" si="33"/>
        <v>0</v>
      </c>
      <c r="AO63" s="39" t="str">
        <f t="shared" si="34"/>
        <v/>
      </c>
      <c r="AP63" s="13">
        <f t="shared" si="35"/>
        <v>0</v>
      </c>
      <c r="AQ63" s="13" t="str">
        <f t="shared" si="36"/>
        <v/>
      </c>
      <c r="AR63" s="13" t="str">
        <f t="shared" si="37"/>
        <v/>
      </c>
      <c r="AS63" s="13" t="str">
        <f t="shared" si="38"/>
        <v/>
      </c>
      <c r="AT63" s="13" t="str">
        <f t="shared" si="39"/>
        <v/>
      </c>
      <c r="AZ63">
        <v>57</v>
      </c>
      <c r="BA63" t="str">
        <f>IF(ISERROR(VLOOKUP($AZ63,申込一覧表!$AJ$5:$AO$107,3,0)),"",VLOOKUP($AZ63,申込一覧表!$AJ$5:$AO$107,3,0))</f>
        <v/>
      </c>
      <c r="BB63" t="str">
        <f>IF(ISERROR(VLOOKUP($AZ63,申込一覧表!$AJ$5:$AO$107,3,0)),"",VLOOKUP($AZ63,申込一覧表!$AJ$5:$AO$107,4,0))</f>
        <v/>
      </c>
      <c r="BC63" t="str">
        <f>IF(ISERROR(VLOOKUP($AZ63,申込一覧表!$AJ$5:$AO$107,3,0)),"",VLOOKUP($AZ63,申込一覧表!$AJ$5:$AR$107,9,0))</f>
        <v/>
      </c>
      <c r="BD63" t="str">
        <f>IF(ISERROR(VLOOKUP($AZ63,申込一覧表!$AJ$5:$AO$107,3,0)),"",VLOOKUP($AZ63,申込一覧表!$AJ$5:$AO$107,6,0))</f>
        <v/>
      </c>
      <c r="BE63" t="str">
        <f>IF(ISERROR(VLOOKUP($AZ63,申込一覧表!$AJ$5:$AY$107,3,0)),"",VLOOKUP($AZ63,申込一覧表!$AJ$5:$AY$107,13,0))</f>
        <v/>
      </c>
      <c r="BF63" t="str">
        <f>IF(ISERROR(VLOOKUP($AZ63,申込一覧表!$AJ$5:$AY$107,3,0)),"",VLOOKUP($AZ63,申込一覧表!$AJ$5:$AY$107,8,0))</f>
        <v/>
      </c>
      <c r="BG63">
        <f t="shared" si="66"/>
        <v>0</v>
      </c>
      <c r="BH63">
        <f t="shared" si="65"/>
        <v>0</v>
      </c>
      <c r="BI63">
        <f t="shared" si="65"/>
        <v>0</v>
      </c>
      <c r="BJ63">
        <f t="shared" si="65"/>
        <v>0</v>
      </c>
      <c r="BK63">
        <f t="shared" si="65"/>
        <v>0</v>
      </c>
      <c r="BL63">
        <f t="shared" si="65"/>
        <v>0</v>
      </c>
      <c r="BM63">
        <f t="shared" si="65"/>
        <v>0</v>
      </c>
      <c r="BN63">
        <f t="shared" si="65"/>
        <v>0</v>
      </c>
      <c r="BO63">
        <f t="shared" si="65"/>
        <v>0</v>
      </c>
      <c r="BP63">
        <f t="shared" si="65"/>
        <v>0</v>
      </c>
      <c r="BQ63">
        <f t="shared" si="65"/>
        <v>0</v>
      </c>
      <c r="BR63">
        <f t="shared" si="65"/>
        <v>0</v>
      </c>
    </row>
    <row r="64" spans="1:70" ht="14.25" customHeight="1" x14ac:dyDescent="0.15">
      <c r="A64" s="12" t="str">
        <f t="shared" si="51"/>
        <v/>
      </c>
      <c r="B64" s="12" t="str">
        <f t="shared" si="52"/>
        <v/>
      </c>
      <c r="C64" s="14" t="str">
        <f t="shared" si="53"/>
        <v/>
      </c>
      <c r="D64" s="35"/>
      <c r="E64" s="36"/>
      <c r="F64" s="35"/>
      <c r="G64" s="35"/>
      <c r="H64" s="35"/>
      <c r="I64" s="35"/>
      <c r="J64" s="21" t="str">
        <f t="shared" si="5"/>
        <v/>
      </c>
      <c r="K64" s="14" t="str">
        <f t="shared" si="54"/>
        <v/>
      </c>
      <c r="L64" s="14" t="str">
        <f t="shared" si="7"/>
        <v>999:99.99</v>
      </c>
      <c r="N64" s="13" t="str">
        <f t="shared" si="45"/>
        <v/>
      </c>
      <c r="O64" s="13" t="str">
        <f t="shared" si="44"/>
        <v/>
      </c>
      <c r="P64" s="13" t="str">
        <f t="shared" si="9"/>
        <v/>
      </c>
      <c r="Q64" s="13" t="str">
        <f t="shared" si="10"/>
        <v/>
      </c>
      <c r="R64" s="13">
        <f t="shared" si="55"/>
        <v>0</v>
      </c>
      <c r="S64" s="13">
        <f t="shared" si="56"/>
        <v>0</v>
      </c>
      <c r="T64" s="13">
        <f t="shared" si="57"/>
        <v>0</v>
      </c>
      <c r="U64" s="13">
        <f t="shared" si="58"/>
        <v>0</v>
      </c>
      <c r="V64" s="13">
        <f t="shared" si="59"/>
        <v>0</v>
      </c>
      <c r="W64" s="13">
        <f t="shared" si="60"/>
        <v>0</v>
      </c>
      <c r="X64" s="13">
        <f t="shared" si="61"/>
        <v>0</v>
      </c>
      <c r="Y64" s="13">
        <f t="shared" si="62"/>
        <v>0</v>
      </c>
      <c r="Z64" s="13">
        <f t="shared" si="63"/>
        <v>0</v>
      </c>
      <c r="AA64" s="13">
        <f t="shared" si="64"/>
        <v>0</v>
      </c>
      <c r="AB64" s="13">
        <f t="shared" si="21"/>
        <v>0</v>
      </c>
      <c r="AC64" s="13">
        <f t="shared" si="22"/>
        <v>0</v>
      </c>
      <c r="AD64" s="13">
        <f t="shared" si="23"/>
        <v>0</v>
      </c>
      <c r="AE64" s="13">
        <f t="shared" si="24"/>
        <v>0</v>
      </c>
      <c r="AF64" s="39" t="str">
        <f t="shared" si="25"/>
        <v/>
      </c>
      <c r="AG64" s="39" t="str">
        <f t="shared" si="26"/>
        <v/>
      </c>
      <c r="AH64" s="39" t="str">
        <f t="shared" si="27"/>
        <v/>
      </c>
      <c r="AI64" s="39" t="str">
        <f t="shared" si="28"/>
        <v/>
      </c>
      <c r="AJ64" s="39">
        <f t="shared" si="29"/>
        <v>0</v>
      </c>
      <c r="AK64" s="39">
        <f t="shared" si="30"/>
        <v>0</v>
      </c>
      <c r="AL64" s="39">
        <f t="shared" si="31"/>
        <v>0</v>
      </c>
      <c r="AM64" s="39">
        <f t="shared" si="32"/>
        <v>0</v>
      </c>
      <c r="AN64" s="39">
        <f t="shared" si="33"/>
        <v>0</v>
      </c>
      <c r="AO64" s="39" t="str">
        <f t="shared" si="34"/>
        <v/>
      </c>
      <c r="AP64" s="13">
        <f t="shared" si="35"/>
        <v>0</v>
      </c>
      <c r="AQ64" s="13" t="str">
        <f t="shared" si="36"/>
        <v/>
      </c>
      <c r="AR64" s="13" t="str">
        <f t="shared" si="37"/>
        <v/>
      </c>
      <c r="AS64" s="13" t="str">
        <f t="shared" si="38"/>
        <v/>
      </c>
      <c r="AT64" s="13" t="str">
        <f t="shared" si="39"/>
        <v/>
      </c>
      <c r="AZ64">
        <v>58</v>
      </c>
      <c r="BA64" t="str">
        <f>IF(ISERROR(VLOOKUP($AZ64,申込一覧表!$AJ$5:$AO$107,3,0)),"",VLOOKUP($AZ64,申込一覧表!$AJ$5:$AO$107,3,0))</f>
        <v/>
      </c>
      <c r="BB64" t="str">
        <f>IF(ISERROR(VLOOKUP($AZ64,申込一覧表!$AJ$5:$AO$107,3,0)),"",VLOOKUP($AZ64,申込一覧表!$AJ$5:$AO$107,4,0))</f>
        <v/>
      </c>
      <c r="BC64" t="str">
        <f>IF(ISERROR(VLOOKUP($AZ64,申込一覧表!$AJ$5:$AO$107,3,0)),"",VLOOKUP($AZ64,申込一覧表!$AJ$5:$AR$107,9,0))</f>
        <v/>
      </c>
      <c r="BD64" t="str">
        <f>IF(ISERROR(VLOOKUP($AZ64,申込一覧表!$AJ$5:$AO$107,3,0)),"",VLOOKUP($AZ64,申込一覧表!$AJ$5:$AO$107,6,0))</f>
        <v/>
      </c>
      <c r="BE64" t="str">
        <f>IF(ISERROR(VLOOKUP($AZ64,申込一覧表!$AJ$5:$AY$107,3,0)),"",VLOOKUP($AZ64,申込一覧表!$AJ$5:$AY$107,13,0))</f>
        <v/>
      </c>
      <c r="BF64" t="str">
        <f>IF(ISERROR(VLOOKUP($AZ64,申込一覧表!$AJ$5:$AY$107,3,0)),"",VLOOKUP($AZ64,申込一覧表!$AJ$5:$AY$107,8,0))</f>
        <v/>
      </c>
      <c r="BG64">
        <f t="shared" si="66"/>
        <v>0</v>
      </c>
      <c r="BH64">
        <f t="shared" si="65"/>
        <v>0</v>
      </c>
      <c r="BI64">
        <f t="shared" si="65"/>
        <v>0</v>
      </c>
      <c r="BJ64">
        <f t="shared" si="65"/>
        <v>0</v>
      </c>
      <c r="BK64">
        <f t="shared" si="65"/>
        <v>0</v>
      </c>
      <c r="BL64">
        <f t="shared" si="65"/>
        <v>0</v>
      </c>
      <c r="BM64">
        <f t="shared" si="65"/>
        <v>0</v>
      </c>
      <c r="BN64">
        <f t="shared" si="65"/>
        <v>0</v>
      </c>
      <c r="BO64">
        <f t="shared" si="65"/>
        <v>0</v>
      </c>
      <c r="BP64">
        <f t="shared" si="65"/>
        <v>0</v>
      </c>
      <c r="BQ64">
        <f t="shared" si="65"/>
        <v>0</v>
      </c>
      <c r="BR64">
        <f t="shared" si="65"/>
        <v>0</v>
      </c>
    </row>
    <row r="65" spans="1:70" ht="14.25" customHeight="1" x14ac:dyDescent="0.15">
      <c r="A65" s="12" t="str">
        <f t="shared" si="51"/>
        <v/>
      </c>
      <c r="B65" s="12" t="str">
        <f t="shared" si="52"/>
        <v/>
      </c>
      <c r="C65" s="14" t="str">
        <f t="shared" si="53"/>
        <v/>
      </c>
      <c r="D65" s="35"/>
      <c r="E65" s="36"/>
      <c r="F65" s="35"/>
      <c r="G65" s="35"/>
      <c r="H65" s="35"/>
      <c r="I65" s="35"/>
      <c r="J65" s="21" t="str">
        <f t="shared" si="5"/>
        <v/>
      </c>
      <c r="K65" s="14" t="str">
        <f t="shared" si="54"/>
        <v/>
      </c>
      <c r="L65" s="14" t="str">
        <f t="shared" si="7"/>
        <v>999:99.99</v>
      </c>
      <c r="N65" s="13" t="str">
        <f t="shared" si="45"/>
        <v/>
      </c>
      <c r="O65" s="13" t="str">
        <f t="shared" si="44"/>
        <v/>
      </c>
      <c r="P65" s="13" t="str">
        <f t="shared" si="9"/>
        <v/>
      </c>
      <c r="Q65" s="13" t="str">
        <f t="shared" si="10"/>
        <v/>
      </c>
      <c r="R65" s="13">
        <f t="shared" si="55"/>
        <v>0</v>
      </c>
      <c r="S65" s="13">
        <f t="shared" si="56"/>
        <v>0</v>
      </c>
      <c r="T65" s="13">
        <f t="shared" si="57"/>
        <v>0</v>
      </c>
      <c r="U65" s="13">
        <f t="shared" si="58"/>
        <v>0</v>
      </c>
      <c r="V65" s="13">
        <f t="shared" si="59"/>
        <v>0</v>
      </c>
      <c r="W65" s="13">
        <f t="shared" si="60"/>
        <v>0</v>
      </c>
      <c r="X65" s="13">
        <f t="shared" si="61"/>
        <v>0</v>
      </c>
      <c r="Y65" s="13">
        <f t="shared" si="62"/>
        <v>0</v>
      </c>
      <c r="Z65" s="13">
        <f t="shared" si="63"/>
        <v>0</v>
      </c>
      <c r="AA65" s="13">
        <f t="shared" si="64"/>
        <v>0</v>
      </c>
      <c r="AB65" s="13">
        <f t="shared" si="21"/>
        <v>0</v>
      </c>
      <c r="AC65" s="13">
        <f t="shared" si="22"/>
        <v>0</v>
      </c>
      <c r="AD65" s="13">
        <f t="shared" si="23"/>
        <v>0</v>
      </c>
      <c r="AE65" s="13">
        <f t="shared" si="24"/>
        <v>0</v>
      </c>
      <c r="AF65" s="39" t="str">
        <f t="shared" si="25"/>
        <v/>
      </c>
      <c r="AG65" s="39" t="str">
        <f t="shared" si="26"/>
        <v/>
      </c>
      <c r="AH65" s="39" t="str">
        <f t="shared" si="27"/>
        <v/>
      </c>
      <c r="AI65" s="39" t="str">
        <f t="shared" si="28"/>
        <v/>
      </c>
      <c r="AJ65" s="39">
        <f t="shared" si="29"/>
        <v>0</v>
      </c>
      <c r="AK65" s="39">
        <f t="shared" si="30"/>
        <v>0</v>
      </c>
      <c r="AL65" s="39">
        <f t="shared" si="31"/>
        <v>0</v>
      </c>
      <c r="AM65" s="39">
        <f t="shared" si="32"/>
        <v>0</v>
      </c>
      <c r="AN65" s="39">
        <f t="shared" si="33"/>
        <v>0</v>
      </c>
      <c r="AO65" s="39" t="str">
        <f t="shared" si="34"/>
        <v/>
      </c>
      <c r="AP65" s="13">
        <f t="shared" si="35"/>
        <v>0</v>
      </c>
      <c r="AQ65" s="13" t="str">
        <f t="shared" si="36"/>
        <v/>
      </c>
      <c r="AR65" s="13" t="str">
        <f t="shared" si="37"/>
        <v/>
      </c>
      <c r="AS65" s="13" t="str">
        <f t="shared" si="38"/>
        <v/>
      </c>
      <c r="AT65" s="13" t="str">
        <f t="shared" si="39"/>
        <v/>
      </c>
      <c r="AZ65">
        <v>59</v>
      </c>
      <c r="BA65" t="str">
        <f>IF(ISERROR(VLOOKUP($AZ65,申込一覧表!$AJ$5:$AO$107,3,0)),"",VLOOKUP($AZ65,申込一覧表!$AJ$5:$AO$107,3,0))</f>
        <v/>
      </c>
      <c r="BB65" t="str">
        <f>IF(ISERROR(VLOOKUP($AZ65,申込一覧表!$AJ$5:$AO$107,3,0)),"",VLOOKUP($AZ65,申込一覧表!$AJ$5:$AO$107,4,0))</f>
        <v/>
      </c>
      <c r="BC65" t="str">
        <f>IF(ISERROR(VLOOKUP($AZ65,申込一覧表!$AJ$5:$AO$107,3,0)),"",VLOOKUP($AZ65,申込一覧表!$AJ$5:$AR$107,9,0))</f>
        <v/>
      </c>
      <c r="BD65" t="str">
        <f>IF(ISERROR(VLOOKUP($AZ65,申込一覧表!$AJ$5:$AO$107,3,0)),"",VLOOKUP($AZ65,申込一覧表!$AJ$5:$AO$107,6,0))</f>
        <v/>
      </c>
      <c r="BE65" t="str">
        <f>IF(ISERROR(VLOOKUP($AZ65,申込一覧表!$AJ$5:$AY$107,3,0)),"",VLOOKUP($AZ65,申込一覧表!$AJ$5:$AY$107,13,0))</f>
        <v/>
      </c>
      <c r="BF65" t="str">
        <f>IF(ISERROR(VLOOKUP($AZ65,申込一覧表!$AJ$5:$AY$107,3,0)),"",VLOOKUP($AZ65,申込一覧表!$AJ$5:$AY$107,8,0))</f>
        <v/>
      </c>
      <c r="BG65">
        <f t="shared" si="66"/>
        <v>0</v>
      </c>
      <c r="BH65">
        <f t="shared" si="65"/>
        <v>0</v>
      </c>
      <c r="BI65">
        <f t="shared" si="65"/>
        <v>0</v>
      </c>
      <c r="BJ65">
        <f t="shared" si="65"/>
        <v>0</v>
      </c>
      <c r="BK65">
        <f t="shared" si="65"/>
        <v>0</v>
      </c>
      <c r="BL65">
        <f t="shared" si="65"/>
        <v>0</v>
      </c>
      <c r="BM65">
        <f t="shared" si="65"/>
        <v>0</v>
      </c>
      <c r="BN65">
        <f t="shared" si="65"/>
        <v>0</v>
      </c>
      <c r="BO65">
        <f t="shared" si="65"/>
        <v>0</v>
      </c>
      <c r="BP65">
        <f t="shared" si="65"/>
        <v>0</v>
      </c>
      <c r="BQ65">
        <f t="shared" si="65"/>
        <v>0</v>
      </c>
      <c r="BR65">
        <f t="shared" si="65"/>
        <v>0</v>
      </c>
    </row>
    <row r="66" spans="1:70" ht="14.25" customHeight="1" x14ac:dyDescent="0.15">
      <c r="AZ66">
        <v>60</v>
      </c>
      <c r="BA66" t="str">
        <f>IF(ISERROR(VLOOKUP($AZ66,申込一覧表!$AJ$5:$AO$107,3,0)),"",VLOOKUP($AZ66,申込一覧表!$AJ$5:$AO$107,3,0))</f>
        <v/>
      </c>
      <c r="BB66" t="str">
        <f>IF(ISERROR(VLOOKUP($AZ66,申込一覧表!$AJ$5:$AO$107,3,0)),"",VLOOKUP($AZ66,申込一覧表!$AJ$5:$AO$107,4,0))</f>
        <v/>
      </c>
      <c r="BC66" t="str">
        <f>IF(ISERROR(VLOOKUP($AZ66,申込一覧表!$AJ$5:$AO$107,3,0)),"",VLOOKUP($AZ66,申込一覧表!$AJ$5:$AR$107,9,0))</f>
        <v/>
      </c>
      <c r="BD66" t="str">
        <f>IF(ISERROR(VLOOKUP($AZ66,申込一覧表!$AJ$5:$AO$107,3,0)),"",VLOOKUP($AZ66,申込一覧表!$AJ$5:$AO$107,6,0))</f>
        <v/>
      </c>
      <c r="BE66" t="str">
        <f>IF(ISERROR(VLOOKUP($AZ66,申込一覧表!$AJ$5:$AY$107,3,0)),"",VLOOKUP($AZ66,申込一覧表!$AJ$5:$AY$107,13,0))</f>
        <v/>
      </c>
      <c r="BF66" t="str">
        <f>IF(ISERROR(VLOOKUP($AZ66,申込一覧表!$AJ$5:$AY$107,3,0)),"",VLOOKUP($AZ66,申込一覧表!$AJ$5:$AY$107,8,0))</f>
        <v/>
      </c>
      <c r="BG66">
        <f t="shared" si="66"/>
        <v>0</v>
      </c>
      <c r="BH66">
        <f t="shared" si="65"/>
        <v>0</v>
      </c>
      <c r="BI66">
        <f t="shared" si="65"/>
        <v>0</v>
      </c>
      <c r="BJ66">
        <f t="shared" si="65"/>
        <v>0</v>
      </c>
      <c r="BK66">
        <f t="shared" si="65"/>
        <v>0</v>
      </c>
      <c r="BL66">
        <f t="shared" si="65"/>
        <v>0</v>
      </c>
      <c r="BM66">
        <f t="shared" si="65"/>
        <v>0</v>
      </c>
      <c r="BN66">
        <f t="shared" si="65"/>
        <v>0</v>
      </c>
      <c r="BO66">
        <f t="shared" si="65"/>
        <v>0</v>
      </c>
      <c r="BP66">
        <f t="shared" si="65"/>
        <v>0</v>
      </c>
      <c r="BQ66">
        <f t="shared" si="65"/>
        <v>0</v>
      </c>
      <c r="BR66">
        <f t="shared" si="65"/>
        <v>0</v>
      </c>
    </row>
    <row r="67" spans="1:70" ht="14.25" customHeight="1" x14ac:dyDescent="0.15">
      <c r="AZ67">
        <v>61</v>
      </c>
      <c r="BA67" t="str">
        <f>IF(ISERROR(VLOOKUP($AZ67,申込一覧表!$AJ$5:$AO$107,3,0)),"",VLOOKUP($AZ67,申込一覧表!$AJ$5:$AO$107,3,0))</f>
        <v/>
      </c>
      <c r="BB67" t="str">
        <f>IF(ISERROR(VLOOKUP($AZ67,申込一覧表!$AJ$5:$AO$107,3,0)),"",VLOOKUP($AZ67,申込一覧表!$AJ$5:$AO$107,4,0))</f>
        <v/>
      </c>
      <c r="BC67" t="str">
        <f>IF(ISERROR(VLOOKUP($AZ67,申込一覧表!$AJ$5:$AO$107,3,0)),"",VLOOKUP($AZ67,申込一覧表!$AJ$5:$AR$107,9,0))</f>
        <v/>
      </c>
      <c r="BD67" t="str">
        <f>IF(ISERROR(VLOOKUP($AZ67,申込一覧表!$AJ$5:$AO$107,3,0)),"",VLOOKUP($AZ67,申込一覧表!$AJ$5:$AO$107,6,0))</f>
        <v/>
      </c>
      <c r="BE67" t="str">
        <f>IF(ISERROR(VLOOKUP($AZ67,申込一覧表!$AJ$5:$AY$107,3,0)),"",VLOOKUP($AZ67,申込一覧表!$AJ$5:$AY$107,13,0))</f>
        <v/>
      </c>
      <c r="BF67" t="str">
        <f>IF(ISERROR(VLOOKUP($AZ67,申込一覧表!$AJ$5:$AY$107,3,0)),"",VLOOKUP($AZ67,申込一覧表!$AJ$5:$AY$107,8,0))</f>
        <v/>
      </c>
      <c r="BG67">
        <f t="shared" si="66"/>
        <v>0</v>
      </c>
      <c r="BH67">
        <f t="shared" si="65"/>
        <v>0</v>
      </c>
      <c r="BI67">
        <f t="shared" si="65"/>
        <v>0</v>
      </c>
      <c r="BJ67">
        <f t="shared" si="65"/>
        <v>0</v>
      </c>
      <c r="BK67">
        <f t="shared" si="65"/>
        <v>0</v>
      </c>
      <c r="BL67">
        <f t="shared" si="65"/>
        <v>0</v>
      </c>
      <c r="BM67">
        <f t="shared" si="65"/>
        <v>0</v>
      </c>
      <c r="BN67">
        <f t="shared" si="65"/>
        <v>0</v>
      </c>
      <c r="BO67">
        <f t="shared" si="65"/>
        <v>0</v>
      </c>
      <c r="BP67">
        <f t="shared" si="65"/>
        <v>0</v>
      </c>
      <c r="BQ67">
        <f t="shared" si="65"/>
        <v>0</v>
      </c>
      <c r="BR67">
        <f t="shared" si="65"/>
        <v>0</v>
      </c>
    </row>
    <row r="68" spans="1:70" ht="14.25" customHeight="1" x14ac:dyDescent="0.15">
      <c r="AZ68">
        <v>62</v>
      </c>
      <c r="BA68" t="str">
        <f>IF(ISERROR(VLOOKUP($AZ68,申込一覧表!$AJ$5:$AO$107,3,0)),"",VLOOKUP($AZ68,申込一覧表!$AJ$5:$AO$107,3,0))</f>
        <v/>
      </c>
      <c r="BB68" t="str">
        <f>IF(ISERROR(VLOOKUP($AZ68,申込一覧表!$AJ$5:$AO$107,3,0)),"",VLOOKUP($AZ68,申込一覧表!$AJ$5:$AO$107,4,0))</f>
        <v/>
      </c>
      <c r="BC68" t="str">
        <f>IF(ISERROR(VLOOKUP($AZ68,申込一覧表!$AJ$5:$AO$107,3,0)),"",VLOOKUP($AZ68,申込一覧表!$AJ$5:$AR$107,9,0))</f>
        <v/>
      </c>
      <c r="BD68" t="str">
        <f>IF(ISERROR(VLOOKUP($AZ68,申込一覧表!$AJ$5:$AO$107,3,0)),"",VLOOKUP($AZ68,申込一覧表!$AJ$5:$AO$107,6,0))</f>
        <v/>
      </c>
      <c r="BE68" t="str">
        <f>IF(ISERROR(VLOOKUP($AZ68,申込一覧表!$AJ$5:$AY$107,3,0)),"",VLOOKUP($AZ68,申込一覧表!$AJ$5:$AY$107,13,0))</f>
        <v/>
      </c>
      <c r="BF68" t="str">
        <f>IF(ISERROR(VLOOKUP($AZ68,申込一覧表!$AJ$5:$AY$107,3,0)),"",VLOOKUP($AZ68,申込一覧表!$AJ$5:$AY$107,8,0))</f>
        <v/>
      </c>
      <c r="BG68">
        <f t="shared" si="66"/>
        <v>0</v>
      </c>
      <c r="BH68">
        <f t="shared" si="65"/>
        <v>0</v>
      </c>
      <c r="BI68">
        <f t="shared" si="65"/>
        <v>0</v>
      </c>
      <c r="BJ68">
        <f t="shared" si="65"/>
        <v>0</v>
      </c>
      <c r="BK68">
        <f t="shared" si="65"/>
        <v>0</v>
      </c>
      <c r="BL68">
        <f t="shared" si="65"/>
        <v>0</v>
      </c>
      <c r="BM68">
        <f t="shared" si="65"/>
        <v>0</v>
      </c>
      <c r="BN68">
        <f t="shared" si="65"/>
        <v>0</v>
      </c>
      <c r="BO68">
        <f t="shared" si="65"/>
        <v>0</v>
      </c>
      <c r="BP68">
        <f t="shared" si="65"/>
        <v>0</v>
      </c>
      <c r="BQ68">
        <f t="shared" si="65"/>
        <v>0</v>
      </c>
      <c r="BR68">
        <f t="shared" si="65"/>
        <v>0</v>
      </c>
    </row>
    <row r="69" spans="1:70" ht="14.25" customHeight="1" x14ac:dyDescent="0.15">
      <c r="AZ69">
        <v>63</v>
      </c>
      <c r="BA69" t="str">
        <f>IF(ISERROR(VLOOKUP($AZ69,申込一覧表!$AJ$5:$AO$107,3,0)),"",VLOOKUP($AZ69,申込一覧表!$AJ$5:$AO$107,3,0))</f>
        <v/>
      </c>
      <c r="BB69" t="str">
        <f>IF(ISERROR(VLOOKUP($AZ69,申込一覧表!$AJ$5:$AO$107,3,0)),"",VLOOKUP($AZ69,申込一覧表!$AJ$5:$AO$107,4,0))</f>
        <v/>
      </c>
      <c r="BC69" t="str">
        <f>IF(ISERROR(VLOOKUP($AZ69,申込一覧表!$AJ$5:$AO$107,3,0)),"",VLOOKUP($AZ69,申込一覧表!$AJ$5:$AR$107,9,0))</f>
        <v/>
      </c>
      <c r="BD69" t="str">
        <f>IF(ISERROR(VLOOKUP($AZ69,申込一覧表!$AJ$5:$AO$107,3,0)),"",VLOOKUP($AZ69,申込一覧表!$AJ$5:$AO$107,6,0))</f>
        <v/>
      </c>
      <c r="BE69" t="str">
        <f>IF(ISERROR(VLOOKUP($AZ69,申込一覧表!$AJ$5:$AY$107,3,0)),"",VLOOKUP($AZ69,申込一覧表!$AJ$5:$AY$107,13,0))</f>
        <v/>
      </c>
      <c r="BF69" t="str">
        <f>IF(ISERROR(VLOOKUP($AZ69,申込一覧表!$AJ$5:$AY$107,3,0)),"",VLOOKUP($AZ69,申込一覧表!$AJ$5:$AY$107,8,0))</f>
        <v/>
      </c>
      <c r="BG69">
        <f t="shared" si="66"/>
        <v>0</v>
      </c>
      <c r="BH69">
        <f t="shared" si="65"/>
        <v>0</v>
      </c>
      <c r="BI69">
        <f t="shared" si="65"/>
        <v>0</v>
      </c>
      <c r="BJ69">
        <f t="shared" si="65"/>
        <v>0</v>
      </c>
      <c r="BK69">
        <f t="shared" si="65"/>
        <v>0</v>
      </c>
      <c r="BL69">
        <f t="shared" si="65"/>
        <v>0</v>
      </c>
      <c r="BM69">
        <f t="shared" si="65"/>
        <v>0</v>
      </c>
      <c r="BN69">
        <f t="shared" si="65"/>
        <v>0</v>
      </c>
      <c r="BO69">
        <f t="shared" si="65"/>
        <v>0</v>
      </c>
      <c r="BP69">
        <f t="shared" si="65"/>
        <v>0</v>
      </c>
      <c r="BQ69">
        <f t="shared" si="65"/>
        <v>0</v>
      </c>
      <c r="BR69">
        <f t="shared" si="65"/>
        <v>0</v>
      </c>
    </row>
    <row r="70" spans="1:70" ht="14.25" customHeight="1" x14ac:dyDescent="0.15">
      <c r="AZ70">
        <v>64</v>
      </c>
      <c r="BA70" t="str">
        <f>IF(ISERROR(VLOOKUP($AZ70,申込一覧表!$AJ$5:$AO$107,3,0)),"",VLOOKUP($AZ70,申込一覧表!$AJ$5:$AO$107,3,0))</f>
        <v/>
      </c>
      <c r="BB70" t="str">
        <f>IF(ISERROR(VLOOKUP($AZ70,申込一覧表!$AJ$5:$AO$107,3,0)),"",VLOOKUP($AZ70,申込一覧表!$AJ$5:$AO$107,4,0))</f>
        <v/>
      </c>
      <c r="BC70" t="str">
        <f>IF(ISERROR(VLOOKUP($AZ70,申込一覧表!$AJ$5:$AO$107,3,0)),"",VLOOKUP($AZ70,申込一覧表!$AJ$5:$AR$107,9,0))</f>
        <v/>
      </c>
      <c r="BD70" t="str">
        <f>IF(ISERROR(VLOOKUP($AZ70,申込一覧表!$AJ$5:$AO$107,3,0)),"",VLOOKUP($AZ70,申込一覧表!$AJ$5:$AO$107,6,0))</f>
        <v/>
      </c>
      <c r="BE70" t="str">
        <f>IF(ISERROR(VLOOKUP($AZ70,申込一覧表!$AJ$5:$AY$107,3,0)),"",VLOOKUP($AZ70,申込一覧表!$AJ$5:$AY$107,13,0))</f>
        <v/>
      </c>
      <c r="BF70" t="str">
        <f>IF(ISERROR(VLOOKUP($AZ70,申込一覧表!$AJ$5:$AY$107,3,0)),"",VLOOKUP($AZ70,申込一覧表!$AJ$5:$AY$107,8,0))</f>
        <v/>
      </c>
      <c r="BG70">
        <f t="shared" si="66"/>
        <v>0</v>
      </c>
      <c r="BH70">
        <f t="shared" si="65"/>
        <v>0</v>
      </c>
      <c r="BI70">
        <f t="shared" si="65"/>
        <v>0</v>
      </c>
      <c r="BJ70">
        <f t="shared" si="65"/>
        <v>0</v>
      </c>
      <c r="BK70">
        <f t="shared" si="65"/>
        <v>0</v>
      </c>
      <c r="BL70">
        <f t="shared" si="65"/>
        <v>0</v>
      </c>
      <c r="BM70">
        <f t="shared" si="65"/>
        <v>0</v>
      </c>
      <c r="BN70">
        <f t="shared" si="65"/>
        <v>0</v>
      </c>
      <c r="BO70">
        <f t="shared" si="65"/>
        <v>0</v>
      </c>
      <c r="BP70">
        <f t="shared" si="65"/>
        <v>0</v>
      </c>
      <c r="BQ70">
        <f t="shared" si="65"/>
        <v>0</v>
      </c>
      <c r="BR70">
        <f t="shared" si="65"/>
        <v>0</v>
      </c>
    </row>
    <row r="71" spans="1:70" ht="14.25" customHeight="1" x14ac:dyDescent="0.15">
      <c r="AZ71">
        <v>65</v>
      </c>
      <c r="BA71" t="str">
        <f>IF(ISERROR(VLOOKUP($AZ71,申込一覧表!$AJ$5:$AO$107,3,0)),"",VLOOKUP($AZ71,申込一覧表!$AJ$5:$AO$107,3,0))</f>
        <v/>
      </c>
      <c r="BB71" t="str">
        <f>IF(ISERROR(VLOOKUP($AZ71,申込一覧表!$AJ$5:$AO$107,3,0)),"",VLOOKUP($AZ71,申込一覧表!$AJ$5:$AO$107,4,0))</f>
        <v/>
      </c>
      <c r="BC71" t="str">
        <f>IF(ISERROR(VLOOKUP($AZ71,申込一覧表!$AJ$5:$AO$107,3,0)),"",VLOOKUP($AZ71,申込一覧表!$AJ$5:$AR$107,9,0))</f>
        <v/>
      </c>
      <c r="BD71" t="str">
        <f>IF(ISERROR(VLOOKUP($AZ71,申込一覧表!$AJ$5:$AO$107,3,0)),"",VLOOKUP($AZ71,申込一覧表!$AJ$5:$AO$107,6,0))</f>
        <v/>
      </c>
      <c r="BE71" t="str">
        <f>IF(ISERROR(VLOOKUP($AZ71,申込一覧表!$AJ$5:$AY$107,3,0)),"",VLOOKUP($AZ71,申込一覧表!$AJ$5:$AY$107,13,0))</f>
        <v/>
      </c>
      <c r="BF71" t="str">
        <f>IF(ISERROR(VLOOKUP($AZ71,申込一覧表!$AJ$5:$AY$107,3,0)),"",VLOOKUP($AZ71,申込一覧表!$AJ$5:$AY$107,8,0))</f>
        <v/>
      </c>
      <c r="BG71">
        <f t="shared" si="66"/>
        <v>0</v>
      </c>
      <c r="BH71">
        <f t="shared" si="65"/>
        <v>0</v>
      </c>
      <c r="BI71">
        <f t="shared" si="65"/>
        <v>0</v>
      </c>
      <c r="BJ71">
        <f t="shared" si="65"/>
        <v>0</v>
      </c>
      <c r="BK71">
        <f t="shared" si="65"/>
        <v>0</v>
      </c>
      <c r="BL71">
        <f t="shared" si="65"/>
        <v>0</v>
      </c>
      <c r="BM71">
        <f t="shared" si="65"/>
        <v>0</v>
      </c>
      <c r="BN71">
        <f t="shared" si="65"/>
        <v>0</v>
      </c>
      <c r="BO71">
        <f t="shared" si="65"/>
        <v>0</v>
      </c>
      <c r="BP71">
        <f t="shared" si="65"/>
        <v>0</v>
      </c>
      <c r="BQ71">
        <f t="shared" si="65"/>
        <v>0</v>
      </c>
      <c r="BR71">
        <f t="shared" si="65"/>
        <v>0</v>
      </c>
    </row>
    <row r="72" spans="1:70" ht="14.25" customHeight="1" x14ac:dyDescent="0.15">
      <c r="AZ72">
        <v>66</v>
      </c>
      <c r="BA72" t="str">
        <f>IF(ISERROR(VLOOKUP($AZ72,申込一覧表!$AJ$5:$AO$107,3,0)),"",VLOOKUP($AZ72,申込一覧表!$AJ$5:$AO$107,3,0))</f>
        <v/>
      </c>
      <c r="BB72" t="str">
        <f>IF(ISERROR(VLOOKUP($AZ72,申込一覧表!$AJ$5:$AO$107,3,0)),"",VLOOKUP($AZ72,申込一覧表!$AJ$5:$AO$107,4,0))</f>
        <v/>
      </c>
      <c r="BC72" t="str">
        <f>IF(ISERROR(VLOOKUP($AZ72,申込一覧表!$AJ$5:$AO$107,3,0)),"",VLOOKUP($AZ72,申込一覧表!$AJ$5:$AR$107,9,0))</f>
        <v/>
      </c>
      <c r="BD72" t="str">
        <f>IF(ISERROR(VLOOKUP($AZ72,申込一覧表!$AJ$5:$AO$107,3,0)),"",VLOOKUP($AZ72,申込一覧表!$AJ$5:$AO$107,6,0))</f>
        <v/>
      </c>
      <c r="BE72" t="str">
        <f>IF(ISERROR(VLOOKUP($AZ72,申込一覧表!$AJ$5:$AY$107,3,0)),"",VLOOKUP($AZ72,申込一覧表!$AJ$5:$AY$107,13,0))</f>
        <v/>
      </c>
      <c r="BF72" t="str">
        <f>IF(ISERROR(VLOOKUP($AZ72,申込一覧表!$AJ$5:$AY$107,3,0)),"",VLOOKUP($AZ72,申込一覧表!$AJ$5:$AY$107,8,0))</f>
        <v/>
      </c>
      <c r="BG72">
        <f t="shared" si="66"/>
        <v>0</v>
      </c>
      <c r="BH72">
        <f t="shared" si="65"/>
        <v>0</v>
      </c>
      <c r="BI72">
        <f t="shared" si="65"/>
        <v>0</v>
      </c>
      <c r="BJ72">
        <f t="shared" si="65"/>
        <v>0</v>
      </c>
      <c r="BK72">
        <f t="shared" si="65"/>
        <v>0</v>
      </c>
      <c r="BL72">
        <f t="shared" si="65"/>
        <v>0</v>
      </c>
      <c r="BM72">
        <f t="shared" si="65"/>
        <v>0</v>
      </c>
      <c r="BN72">
        <f t="shared" si="65"/>
        <v>0</v>
      </c>
      <c r="BO72">
        <f t="shared" si="65"/>
        <v>0</v>
      </c>
      <c r="BP72">
        <f t="shared" si="65"/>
        <v>0</v>
      </c>
      <c r="BQ72">
        <f t="shared" si="65"/>
        <v>0</v>
      </c>
      <c r="BR72">
        <f t="shared" si="65"/>
        <v>0</v>
      </c>
    </row>
    <row r="73" spans="1:70" ht="14.25" customHeight="1" x14ac:dyDescent="0.15">
      <c r="AZ73">
        <v>67</v>
      </c>
      <c r="BA73" t="str">
        <f>IF(ISERROR(VLOOKUP($AZ73,申込一覧表!$AJ$5:$AO$107,3,0)),"",VLOOKUP($AZ73,申込一覧表!$AJ$5:$AO$107,3,0))</f>
        <v/>
      </c>
      <c r="BB73" t="str">
        <f>IF(ISERROR(VLOOKUP($AZ73,申込一覧表!$AJ$5:$AO$107,3,0)),"",VLOOKUP($AZ73,申込一覧表!$AJ$5:$AO$107,4,0))</f>
        <v/>
      </c>
      <c r="BC73" t="str">
        <f>IF(ISERROR(VLOOKUP($AZ73,申込一覧表!$AJ$5:$AO$107,3,0)),"",VLOOKUP($AZ73,申込一覧表!$AJ$5:$AR$107,9,0))</f>
        <v/>
      </c>
      <c r="BD73" t="str">
        <f>IF(ISERROR(VLOOKUP($AZ73,申込一覧表!$AJ$5:$AO$107,3,0)),"",VLOOKUP($AZ73,申込一覧表!$AJ$5:$AO$107,6,0))</f>
        <v/>
      </c>
      <c r="BE73" t="str">
        <f>IF(ISERROR(VLOOKUP($AZ73,申込一覧表!$AJ$5:$AY$107,3,0)),"",VLOOKUP($AZ73,申込一覧表!$AJ$5:$AY$107,13,0))</f>
        <v/>
      </c>
      <c r="BF73" t="str">
        <f>IF(ISERROR(VLOOKUP($AZ73,申込一覧表!$AJ$5:$AY$107,3,0)),"",VLOOKUP($AZ73,申込一覧表!$AJ$5:$AY$107,8,0))</f>
        <v/>
      </c>
      <c r="BG73">
        <f t="shared" si="66"/>
        <v>0</v>
      </c>
      <c r="BH73">
        <f t="shared" si="65"/>
        <v>0</v>
      </c>
      <c r="BI73">
        <f t="shared" si="65"/>
        <v>0</v>
      </c>
      <c r="BJ73">
        <f t="shared" si="65"/>
        <v>0</v>
      </c>
      <c r="BK73">
        <f t="shared" si="65"/>
        <v>0</v>
      </c>
      <c r="BL73">
        <f t="shared" si="65"/>
        <v>0</v>
      </c>
      <c r="BM73">
        <f t="shared" si="65"/>
        <v>0</v>
      </c>
      <c r="BN73">
        <f t="shared" si="65"/>
        <v>0</v>
      </c>
      <c r="BO73">
        <f t="shared" si="65"/>
        <v>0</v>
      </c>
      <c r="BP73">
        <f t="shared" si="65"/>
        <v>0</v>
      </c>
      <c r="BQ73">
        <f t="shared" si="65"/>
        <v>0</v>
      </c>
      <c r="BR73">
        <f t="shared" si="65"/>
        <v>0</v>
      </c>
    </row>
    <row r="74" spans="1:70" ht="14.25" customHeight="1" x14ac:dyDescent="0.15">
      <c r="AZ74">
        <v>68</v>
      </c>
      <c r="BA74" t="str">
        <f>IF(ISERROR(VLOOKUP($AZ74,申込一覧表!$AJ$5:$AO$107,3,0)),"",VLOOKUP($AZ74,申込一覧表!$AJ$5:$AO$107,3,0))</f>
        <v/>
      </c>
      <c r="BB74" t="str">
        <f>IF(ISERROR(VLOOKUP($AZ74,申込一覧表!$AJ$5:$AO$107,3,0)),"",VLOOKUP($AZ74,申込一覧表!$AJ$5:$AO$107,4,0))</f>
        <v/>
      </c>
      <c r="BC74" t="str">
        <f>IF(ISERROR(VLOOKUP($AZ74,申込一覧表!$AJ$5:$AO$107,3,0)),"",VLOOKUP($AZ74,申込一覧表!$AJ$5:$AR$107,9,0))</f>
        <v/>
      </c>
      <c r="BD74" t="str">
        <f>IF(ISERROR(VLOOKUP($AZ74,申込一覧表!$AJ$5:$AO$107,3,0)),"",VLOOKUP($AZ74,申込一覧表!$AJ$5:$AO$107,6,0))</f>
        <v/>
      </c>
      <c r="BE74" t="str">
        <f>IF(ISERROR(VLOOKUP($AZ74,申込一覧表!$AJ$5:$AY$107,3,0)),"",VLOOKUP($AZ74,申込一覧表!$AJ$5:$AY$107,13,0))</f>
        <v/>
      </c>
      <c r="BF74" t="str">
        <f>IF(ISERROR(VLOOKUP($AZ74,申込一覧表!$AJ$5:$AY$107,3,0)),"",VLOOKUP($AZ74,申込一覧表!$AJ$5:$AY$107,8,0))</f>
        <v/>
      </c>
      <c r="BG74">
        <f t="shared" si="66"/>
        <v>0</v>
      </c>
      <c r="BH74">
        <f t="shared" si="65"/>
        <v>0</v>
      </c>
      <c r="BI74">
        <f t="shared" si="65"/>
        <v>0</v>
      </c>
      <c r="BJ74">
        <f t="shared" si="65"/>
        <v>0</v>
      </c>
      <c r="BK74">
        <f t="shared" si="65"/>
        <v>0</v>
      </c>
      <c r="BL74">
        <f t="shared" si="65"/>
        <v>0</v>
      </c>
      <c r="BM74">
        <f t="shared" si="65"/>
        <v>0</v>
      </c>
      <c r="BN74">
        <f t="shared" si="65"/>
        <v>0</v>
      </c>
      <c r="BO74">
        <f t="shared" si="65"/>
        <v>0</v>
      </c>
      <c r="BP74">
        <f t="shared" si="65"/>
        <v>0</v>
      </c>
      <c r="BQ74">
        <f t="shared" si="65"/>
        <v>0</v>
      </c>
      <c r="BR74">
        <f t="shared" si="65"/>
        <v>0</v>
      </c>
    </row>
    <row r="75" spans="1:70" ht="14.25" customHeight="1" x14ac:dyDescent="0.15">
      <c r="AZ75">
        <v>69</v>
      </c>
      <c r="BA75" t="str">
        <f>IF(ISERROR(VLOOKUP($AZ75,申込一覧表!$AJ$5:$AO$107,3,0)),"",VLOOKUP($AZ75,申込一覧表!$AJ$5:$AO$107,3,0))</f>
        <v/>
      </c>
      <c r="BB75" t="str">
        <f>IF(ISERROR(VLOOKUP($AZ75,申込一覧表!$AJ$5:$AO$107,3,0)),"",VLOOKUP($AZ75,申込一覧表!$AJ$5:$AO$107,4,0))</f>
        <v/>
      </c>
      <c r="BC75" t="str">
        <f>IF(ISERROR(VLOOKUP($AZ75,申込一覧表!$AJ$5:$AO$107,3,0)),"",VLOOKUP($AZ75,申込一覧表!$AJ$5:$AR$107,9,0))</f>
        <v/>
      </c>
      <c r="BD75" t="str">
        <f>IF(ISERROR(VLOOKUP($AZ75,申込一覧表!$AJ$5:$AO$107,3,0)),"",VLOOKUP($AZ75,申込一覧表!$AJ$5:$AO$107,6,0))</f>
        <v/>
      </c>
      <c r="BE75" t="str">
        <f>IF(ISERROR(VLOOKUP($AZ75,申込一覧表!$AJ$5:$AY$107,3,0)),"",VLOOKUP($AZ75,申込一覧表!$AJ$5:$AY$107,13,0))</f>
        <v/>
      </c>
      <c r="BF75" t="str">
        <f>IF(ISERROR(VLOOKUP($AZ75,申込一覧表!$AJ$5:$AY$107,3,0)),"",VLOOKUP($AZ75,申込一覧表!$AJ$5:$AY$107,8,0))</f>
        <v/>
      </c>
      <c r="BG75">
        <f t="shared" si="66"/>
        <v>0</v>
      </c>
      <c r="BH75">
        <f t="shared" si="65"/>
        <v>0</v>
      </c>
      <c r="BI75">
        <f t="shared" si="65"/>
        <v>0</v>
      </c>
      <c r="BJ75">
        <f t="shared" si="65"/>
        <v>0</v>
      </c>
      <c r="BK75">
        <f t="shared" si="65"/>
        <v>0</v>
      </c>
      <c r="BL75">
        <f t="shared" si="65"/>
        <v>0</v>
      </c>
      <c r="BM75">
        <f t="shared" si="65"/>
        <v>0</v>
      </c>
      <c r="BN75">
        <f t="shared" si="65"/>
        <v>0</v>
      </c>
      <c r="BO75">
        <f t="shared" si="65"/>
        <v>0</v>
      </c>
      <c r="BP75">
        <f t="shared" si="65"/>
        <v>0</v>
      </c>
      <c r="BQ75">
        <f t="shared" si="65"/>
        <v>0</v>
      </c>
      <c r="BR75">
        <f t="shared" si="65"/>
        <v>0</v>
      </c>
    </row>
    <row r="76" spans="1:70" ht="14.25" customHeight="1" x14ac:dyDescent="0.15">
      <c r="AZ76">
        <v>70</v>
      </c>
      <c r="BA76" t="str">
        <f>IF(ISERROR(VLOOKUP($AZ76,申込一覧表!$AJ$5:$AO$107,3,0)),"",VLOOKUP($AZ76,申込一覧表!$AJ$5:$AO$107,3,0))</f>
        <v/>
      </c>
      <c r="BB76" t="str">
        <f>IF(ISERROR(VLOOKUP($AZ76,申込一覧表!$AJ$5:$AO$107,3,0)),"",VLOOKUP($AZ76,申込一覧表!$AJ$5:$AO$107,4,0))</f>
        <v/>
      </c>
      <c r="BC76" t="str">
        <f>IF(ISERROR(VLOOKUP($AZ76,申込一覧表!$AJ$5:$AO$107,3,0)),"",VLOOKUP($AZ76,申込一覧表!$AJ$5:$AR$107,9,0))</f>
        <v/>
      </c>
      <c r="BD76" t="str">
        <f>IF(ISERROR(VLOOKUP($AZ76,申込一覧表!$AJ$5:$AO$107,3,0)),"",VLOOKUP($AZ76,申込一覧表!$AJ$5:$AO$107,6,0))</f>
        <v/>
      </c>
      <c r="BE76" t="str">
        <f>IF(ISERROR(VLOOKUP($AZ76,申込一覧表!$AJ$5:$AY$107,3,0)),"",VLOOKUP($AZ76,申込一覧表!$AJ$5:$AY$107,13,0))</f>
        <v/>
      </c>
      <c r="BF76" t="str">
        <f>IF(ISERROR(VLOOKUP($AZ76,申込一覧表!$AJ$5:$AY$107,3,0)),"",VLOOKUP($AZ76,申込一覧表!$AJ$5:$AY$107,8,0))</f>
        <v/>
      </c>
      <c r="BG76">
        <f t="shared" si="66"/>
        <v>0</v>
      </c>
      <c r="BH76">
        <f t="shared" si="65"/>
        <v>0</v>
      </c>
      <c r="BI76">
        <f t="shared" si="65"/>
        <v>0</v>
      </c>
      <c r="BJ76">
        <f t="shared" si="65"/>
        <v>0</v>
      </c>
      <c r="BK76">
        <f t="shared" si="65"/>
        <v>0</v>
      </c>
      <c r="BL76">
        <f t="shared" si="65"/>
        <v>0</v>
      </c>
      <c r="BM76">
        <f t="shared" si="65"/>
        <v>0</v>
      </c>
      <c r="BN76">
        <f t="shared" si="65"/>
        <v>0</v>
      </c>
      <c r="BO76">
        <f t="shared" si="65"/>
        <v>0</v>
      </c>
      <c r="BP76">
        <f t="shared" si="65"/>
        <v>0</v>
      </c>
      <c r="BQ76">
        <f t="shared" si="65"/>
        <v>0</v>
      </c>
      <c r="BR76">
        <f t="shared" si="65"/>
        <v>0</v>
      </c>
    </row>
    <row r="77" spans="1:70" ht="14.25" customHeight="1" x14ac:dyDescent="0.15">
      <c r="AZ77">
        <v>71</v>
      </c>
      <c r="BA77" t="str">
        <f>IF(ISERROR(VLOOKUP($AZ77,申込一覧表!$AJ$5:$AO$107,3,0)),"",VLOOKUP($AZ77,申込一覧表!$AJ$5:$AO$107,3,0))</f>
        <v/>
      </c>
      <c r="BB77" t="str">
        <f>IF(ISERROR(VLOOKUP($AZ77,申込一覧表!$AJ$5:$AO$107,3,0)),"",VLOOKUP($AZ77,申込一覧表!$AJ$5:$AO$107,4,0))</f>
        <v/>
      </c>
      <c r="BC77" t="str">
        <f>IF(ISERROR(VLOOKUP($AZ77,申込一覧表!$AJ$5:$AO$107,3,0)),"",VLOOKUP($AZ77,申込一覧表!$AJ$5:$AR$107,9,0))</f>
        <v/>
      </c>
      <c r="BD77" t="str">
        <f>IF(ISERROR(VLOOKUP($AZ77,申込一覧表!$AJ$5:$AO$107,3,0)),"",VLOOKUP($AZ77,申込一覧表!$AJ$5:$AO$107,6,0))</f>
        <v/>
      </c>
      <c r="BE77" t="str">
        <f>IF(ISERROR(VLOOKUP($AZ77,申込一覧表!$AJ$5:$AY$107,3,0)),"",VLOOKUP($AZ77,申込一覧表!$AJ$5:$AY$107,13,0))</f>
        <v/>
      </c>
      <c r="BF77" t="str">
        <f>IF(ISERROR(VLOOKUP($AZ77,申込一覧表!$AJ$5:$AY$107,3,0)),"",VLOOKUP($AZ77,申込一覧表!$AJ$5:$AY$107,8,0))</f>
        <v/>
      </c>
      <c r="BG77">
        <f t="shared" si="66"/>
        <v>0</v>
      </c>
      <c r="BH77">
        <f t="shared" si="65"/>
        <v>0</v>
      </c>
      <c r="BI77">
        <f t="shared" si="65"/>
        <v>0</v>
      </c>
      <c r="BJ77">
        <f t="shared" si="65"/>
        <v>0</v>
      </c>
      <c r="BK77">
        <f t="shared" si="65"/>
        <v>0</v>
      </c>
      <c r="BL77">
        <f t="shared" si="65"/>
        <v>0</v>
      </c>
      <c r="BM77">
        <f t="shared" si="65"/>
        <v>0</v>
      </c>
      <c r="BN77">
        <f t="shared" si="65"/>
        <v>0</v>
      </c>
      <c r="BO77">
        <f t="shared" si="65"/>
        <v>0</v>
      </c>
      <c r="BP77">
        <f t="shared" si="65"/>
        <v>0</v>
      </c>
      <c r="BQ77">
        <f t="shared" si="65"/>
        <v>0</v>
      </c>
      <c r="BR77">
        <f t="shared" si="65"/>
        <v>0</v>
      </c>
    </row>
    <row r="78" spans="1:70" ht="14.25" customHeight="1" x14ac:dyDescent="0.15">
      <c r="AZ78">
        <v>72</v>
      </c>
      <c r="BA78" t="str">
        <f>IF(ISERROR(VLOOKUP($AZ78,申込一覧表!$AJ$5:$AO$107,3,0)),"",VLOOKUP($AZ78,申込一覧表!$AJ$5:$AO$107,3,0))</f>
        <v/>
      </c>
      <c r="BB78" t="str">
        <f>IF(ISERROR(VLOOKUP($AZ78,申込一覧表!$AJ$5:$AO$107,3,0)),"",VLOOKUP($AZ78,申込一覧表!$AJ$5:$AO$107,4,0))</f>
        <v/>
      </c>
      <c r="BC78" t="str">
        <f>IF(ISERROR(VLOOKUP($AZ78,申込一覧表!$AJ$5:$AO$107,3,0)),"",VLOOKUP($AZ78,申込一覧表!$AJ$5:$AR$107,9,0))</f>
        <v/>
      </c>
      <c r="BD78" t="str">
        <f>IF(ISERROR(VLOOKUP($AZ78,申込一覧表!$AJ$5:$AO$107,3,0)),"",VLOOKUP($AZ78,申込一覧表!$AJ$5:$AO$107,6,0))</f>
        <v/>
      </c>
      <c r="BE78" t="str">
        <f>IF(ISERROR(VLOOKUP($AZ78,申込一覧表!$AJ$5:$AY$107,3,0)),"",VLOOKUP($AZ78,申込一覧表!$AJ$5:$AY$107,13,0))</f>
        <v/>
      </c>
      <c r="BF78" t="str">
        <f>IF(ISERROR(VLOOKUP($AZ78,申込一覧表!$AJ$5:$AY$107,3,0)),"",VLOOKUP($AZ78,申込一覧表!$AJ$5:$AY$107,8,0))</f>
        <v/>
      </c>
      <c r="BG78">
        <f t="shared" si="66"/>
        <v>0</v>
      </c>
      <c r="BH78">
        <f t="shared" si="65"/>
        <v>0</v>
      </c>
      <c r="BI78">
        <f t="shared" si="65"/>
        <v>0</v>
      </c>
      <c r="BJ78">
        <f t="shared" si="65"/>
        <v>0</v>
      </c>
      <c r="BK78">
        <f t="shared" si="65"/>
        <v>0</v>
      </c>
      <c r="BL78">
        <f t="shared" si="65"/>
        <v>0</v>
      </c>
      <c r="BM78">
        <f t="shared" si="65"/>
        <v>0</v>
      </c>
      <c r="BN78">
        <f t="shared" si="65"/>
        <v>0</v>
      </c>
      <c r="BO78">
        <f t="shared" si="65"/>
        <v>0</v>
      </c>
      <c r="BP78">
        <f t="shared" si="65"/>
        <v>0</v>
      </c>
      <c r="BQ78">
        <f t="shared" si="65"/>
        <v>0</v>
      </c>
      <c r="BR78">
        <f t="shared" si="65"/>
        <v>0</v>
      </c>
    </row>
    <row r="79" spans="1:70" ht="14.25" customHeight="1" x14ac:dyDescent="0.15">
      <c r="AZ79">
        <v>73</v>
      </c>
      <c r="BA79" t="str">
        <f>IF(ISERROR(VLOOKUP($AZ79,申込一覧表!$AJ$5:$AO$107,3,0)),"",VLOOKUP($AZ79,申込一覧表!$AJ$5:$AO$107,3,0))</f>
        <v/>
      </c>
      <c r="BB79" t="str">
        <f>IF(ISERROR(VLOOKUP($AZ79,申込一覧表!$AJ$5:$AO$107,3,0)),"",VLOOKUP($AZ79,申込一覧表!$AJ$5:$AO$107,4,0))</f>
        <v/>
      </c>
      <c r="BC79" t="str">
        <f>IF(ISERROR(VLOOKUP($AZ79,申込一覧表!$AJ$5:$AO$107,3,0)),"",VLOOKUP($AZ79,申込一覧表!$AJ$5:$AR$107,9,0))</f>
        <v/>
      </c>
      <c r="BD79" t="str">
        <f>IF(ISERROR(VLOOKUP($AZ79,申込一覧表!$AJ$5:$AO$107,3,0)),"",VLOOKUP($AZ79,申込一覧表!$AJ$5:$AO$107,6,0))</f>
        <v/>
      </c>
      <c r="BE79" t="str">
        <f>IF(ISERROR(VLOOKUP($AZ79,申込一覧表!$AJ$5:$AY$107,3,0)),"",VLOOKUP($AZ79,申込一覧表!$AJ$5:$AY$107,13,0))</f>
        <v/>
      </c>
      <c r="BF79" t="str">
        <f>IF(ISERROR(VLOOKUP($AZ79,申込一覧表!$AJ$5:$AY$107,3,0)),"",VLOOKUP($AZ79,申込一覧表!$AJ$5:$AY$107,8,0))</f>
        <v/>
      </c>
      <c r="BG79">
        <f t="shared" si="66"/>
        <v>0</v>
      </c>
      <c r="BH79">
        <f t="shared" si="65"/>
        <v>0</v>
      </c>
      <c r="BI79">
        <f t="shared" si="65"/>
        <v>0</v>
      </c>
      <c r="BJ79">
        <f t="shared" si="65"/>
        <v>0</v>
      </c>
      <c r="BK79">
        <f t="shared" si="65"/>
        <v>0</v>
      </c>
      <c r="BL79">
        <f t="shared" si="65"/>
        <v>0</v>
      </c>
      <c r="BM79">
        <f t="shared" si="65"/>
        <v>0</v>
      </c>
      <c r="BN79">
        <f t="shared" si="65"/>
        <v>0</v>
      </c>
      <c r="BO79">
        <f t="shared" si="65"/>
        <v>0</v>
      </c>
      <c r="BP79">
        <f t="shared" si="65"/>
        <v>0</v>
      </c>
      <c r="BQ79">
        <f t="shared" si="65"/>
        <v>0</v>
      </c>
      <c r="BR79">
        <f t="shared" si="65"/>
        <v>0</v>
      </c>
    </row>
    <row r="80" spans="1:70" ht="14.25" customHeight="1" x14ac:dyDescent="0.15">
      <c r="AZ80">
        <v>74</v>
      </c>
      <c r="BA80" t="str">
        <f>IF(ISERROR(VLOOKUP($AZ80,申込一覧表!$AJ$5:$AO$107,3,0)),"",VLOOKUP($AZ80,申込一覧表!$AJ$5:$AO$107,3,0))</f>
        <v/>
      </c>
      <c r="BB80" t="str">
        <f>IF(ISERROR(VLOOKUP($AZ80,申込一覧表!$AJ$5:$AO$107,3,0)),"",VLOOKUP($AZ80,申込一覧表!$AJ$5:$AO$107,4,0))</f>
        <v/>
      </c>
      <c r="BC80" t="str">
        <f>IF(ISERROR(VLOOKUP($AZ80,申込一覧表!$AJ$5:$AO$107,3,0)),"",VLOOKUP($AZ80,申込一覧表!$AJ$5:$AR$107,9,0))</f>
        <v/>
      </c>
      <c r="BD80" t="str">
        <f>IF(ISERROR(VLOOKUP($AZ80,申込一覧表!$AJ$5:$AO$107,3,0)),"",VLOOKUP($AZ80,申込一覧表!$AJ$5:$AO$107,6,0))</f>
        <v/>
      </c>
      <c r="BE80" t="str">
        <f>IF(ISERROR(VLOOKUP($AZ80,申込一覧表!$AJ$5:$AY$107,3,0)),"",VLOOKUP($AZ80,申込一覧表!$AJ$5:$AY$107,13,0))</f>
        <v/>
      </c>
      <c r="BF80" t="str">
        <f>IF(ISERROR(VLOOKUP($AZ80,申込一覧表!$AJ$5:$AY$107,3,0)),"",VLOOKUP($AZ80,申込一覧表!$AJ$5:$AY$107,8,0))</f>
        <v/>
      </c>
      <c r="BG80">
        <f t="shared" si="66"/>
        <v>0</v>
      </c>
      <c r="BH80">
        <f t="shared" si="65"/>
        <v>0</v>
      </c>
      <c r="BI80">
        <f t="shared" si="65"/>
        <v>0</v>
      </c>
      <c r="BJ80">
        <f t="shared" si="65"/>
        <v>0</v>
      </c>
      <c r="BK80">
        <f t="shared" si="65"/>
        <v>0</v>
      </c>
      <c r="BL80">
        <f t="shared" si="65"/>
        <v>0</v>
      </c>
      <c r="BM80">
        <f t="shared" si="65"/>
        <v>0</v>
      </c>
      <c r="BN80">
        <f t="shared" si="65"/>
        <v>0</v>
      </c>
      <c r="BO80">
        <f t="shared" si="65"/>
        <v>0</v>
      </c>
      <c r="BP80">
        <f t="shared" si="65"/>
        <v>0</v>
      </c>
      <c r="BQ80">
        <f t="shared" si="65"/>
        <v>0</v>
      </c>
      <c r="BR80">
        <f t="shared" si="65"/>
        <v>0</v>
      </c>
    </row>
    <row r="81" spans="52:70" ht="14.25" customHeight="1" x14ac:dyDescent="0.15">
      <c r="AZ81">
        <v>75</v>
      </c>
      <c r="BA81" t="str">
        <f>IF(ISERROR(VLOOKUP($AZ81,申込一覧表!$AJ$5:$AO$107,3,0)),"",VLOOKUP($AZ81,申込一覧表!$AJ$5:$AO$107,3,0))</f>
        <v/>
      </c>
      <c r="BB81" t="str">
        <f>IF(ISERROR(VLOOKUP($AZ81,申込一覧表!$AJ$5:$AO$107,3,0)),"",VLOOKUP($AZ81,申込一覧表!$AJ$5:$AO$107,4,0))</f>
        <v/>
      </c>
      <c r="BC81" t="str">
        <f>IF(ISERROR(VLOOKUP($AZ81,申込一覧表!$AJ$5:$AO$107,3,0)),"",VLOOKUP($AZ81,申込一覧表!$AJ$5:$AR$107,9,0))</f>
        <v/>
      </c>
      <c r="BD81" t="str">
        <f>IF(ISERROR(VLOOKUP($AZ81,申込一覧表!$AJ$5:$AO$107,3,0)),"",VLOOKUP($AZ81,申込一覧表!$AJ$5:$AO$107,6,0))</f>
        <v/>
      </c>
      <c r="BE81" t="str">
        <f>IF(ISERROR(VLOOKUP($AZ81,申込一覧表!$AJ$5:$AY$107,3,0)),"",VLOOKUP($AZ81,申込一覧表!$AJ$5:$AY$107,13,0))</f>
        <v/>
      </c>
      <c r="BF81" t="str">
        <f>IF(ISERROR(VLOOKUP($AZ81,申込一覧表!$AJ$5:$AY$107,3,0)),"",VLOOKUP($AZ81,申込一覧表!$AJ$5:$AY$107,8,0))</f>
        <v/>
      </c>
      <c r="BG81">
        <f t="shared" si="66"/>
        <v>0</v>
      </c>
      <c r="BH81">
        <f t="shared" si="65"/>
        <v>0</v>
      </c>
      <c r="BI81">
        <f t="shared" si="65"/>
        <v>0</v>
      </c>
      <c r="BJ81">
        <f t="shared" si="65"/>
        <v>0</v>
      </c>
      <c r="BK81">
        <f t="shared" si="65"/>
        <v>0</v>
      </c>
      <c r="BL81">
        <f t="shared" si="65"/>
        <v>0</v>
      </c>
      <c r="BM81">
        <f t="shared" si="65"/>
        <v>0</v>
      </c>
      <c r="BN81">
        <f t="shared" si="65"/>
        <v>0</v>
      </c>
      <c r="BO81">
        <f t="shared" si="65"/>
        <v>0</v>
      </c>
      <c r="BP81">
        <f t="shared" si="65"/>
        <v>0</v>
      </c>
      <c r="BQ81">
        <f t="shared" si="65"/>
        <v>0</v>
      </c>
      <c r="BR81">
        <f t="shared" si="65"/>
        <v>0</v>
      </c>
    </row>
    <row r="82" spans="52:70" ht="14.25" customHeight="1" x14ac:dyDescent="0.15">
      <c r="AZ82">
        <v>76</v>
      </c>
      <c r="BA82" t="str">
        <f>IF(ISERROR(VLOOKUP($AZ82,申込一覧表!$AJ$5:$AO$107,3,0)),"",VLOOKUP($AZ82,申込一覧表!$AJ$5:$AO$107,3,0))</f>
        <v/>
      </c>
      <c r="BB82" t="str">
        <f>IF(ISERROR(VLOOKUP($AZ82,申込一覧表!$AJ$5:$AO$107,3,0)),"",VLOOKUP($AZ82,申込一覧表!$AJ$5:$AO$107,4,0))</f>
        <v/>
      </c>
      <c r="BC82" t="str">
        <f>IF(ISERROR(VLOOKUP($AZ82,申込一覧表!$AJ$5:$AO$107,3,0)),"",VLOOKUP($AZ82,申込一覧表!$AJ$5:$AR$107,9,0))</f>
        <v/>
      </c>
      <c r="BD82" t="str">
        <f>IF(ISERROR(VLOOKUP($AZ82,申込一覧表!$AJ$5:$AO$107,3,0)),"",VLOOKUP($AZ82,申込一覧表!$AJ$5:$AO$107,6,0))</f>
        <v/>
      </c>
      <c r="BE82" t="str">
        <f>IF(ISERROR(VLOOKUP($AZ82,申込一覧表!$AJ$5:$AY$107,3,0)),"",VLOOKUP($AZ82,申込一覧表!$AJ$5:$AY$107,13,0))</f>
        <v/>
      </c>
      <c r="BF82" t="str">
        <f>IF(ISERROR(VLOOKUP($AZ82,申込一覧表!$AJ$5:$AY$107,3,0)),"",VLOOKUP($AZ82,申込一覧表!$AJ$5:$AY$107,8,0))</f>
        <v/>
      </c>
      <c r="BG82">
        <f t="shared" si="66"/>
        <v>0</v>
      </c>
      <c r="BH82">
        <f t="shared" si="65"/>
        <v>0</v>
      </c>
      <c r="BI82">
        <f t="shared" si="65"/>
        <v>0</v>
      </c>
      <c r="BJ82">
        <f t="shared" si="65"/>
        <v>0</v>
      </c>
      <c r="BK82">
        <f t="shared" si="65"/>
        <v>0</v>
      </c>
      <c r="BL82">
        <f t="shared" si="65"/>
        <v>0</v>
      </c>
      <c r="BM82">
        <f t="shared" si="65"/>
        <v>0</v>
      </c>
      <c r="BN82">
        <f t="shared" si="65"/>
        <v>0</v>
      </c>
      <c r="BO82">
        <f t="shared" si="65"/>
        <v>0</v>
      </c>
      <c r="BP82">
        <f t="shared" si="65"/>
        <v>0</v>
      </c>
      <c r="BQ82">
        <f t="shared" si="65"/>
        <v>0</v>
      </c>
      <c r="BR82">
        <f t="shared" si="65"/>
        <v>0</v>
      </c>
    </row>
    <row r="83" spans="52:70" ht="14.25" customHeight="1" x14ac:dyDescent="0.15">
      <c r="AZ83">
        <v>77</v>
      </c>
      <c r="BA83" t="str">
        <f>IF(ISERROR(VLOOKUP($AZ83,申込一覧表!$AJ$5:$AO$107,3,0)),"",VLOOKUP($AZ83,申込一覧表!$AJ$5:$AO$107,3,0))</f>
        <v/>
      </c>
      <c r="BB83" t="str">
        <f>IF(ISERROR(VLOOKUP($AZ83,申込一覧表!$AJ$5:$AO$107,3,0)),"",VLOOKUP($AZ83,申込一覧表!$AJ$5:$AO$107,4,0))</f>
        <v/>
      </c>
      <c r="BC83" t="str">
        <f>IF(ISERROR(VLOOKUP($AZ83,申込一覧表!$AJ$5:$AO$107,3,0)),"",VLOOKUP($AZ83,申込一覧表!$AJ$5:$AR$107,9,0))</f>
        <v/>
      </c>
      <c r="BD83" t="str">
        <f>IF(ISERROR(VLOOKUP($AZ83,申込一覧表!$AJ$5:$AO$107,3,0)),"",VLOOKUP($AZ83,申込一覧表!$AJ$5:$AO$107,6,0))</f>
        <v/>
      </c>
      <c r="BE83" t="str">
        <f>IF(ISERROR(VLOOKUP($AZ83,申込一覧表!$AJ$5:$AY$107,3,0)),"",VLOOKUP($AZ83,申込一覧表!$AJ$5:$AY$107,13,0))</f>
        <v/>
      </c>
      <c r="BF83" t="str">
        <f>IF(ISERROR(VLOOKUP($AZ83,申込一覧表!$AJ$5:$AY$107,3,0)),"",VLOOKUP($AZ83,申込一覧表!$AJ$5:$AY$107,8,0))</f>
        <v/>
      </c>
      <c r="BG83">
        <f t="shared" si="66"/>
        <v>0</v>
      </c>
      <c r="BH83">
        <f t="shared" si="65"/>
        <v>0</v>
      </c>
      <c r="BI83">
        <f t="shared" si="65"/>
        <v>0</v>
      </c>
      <c r="BJ83">
        <f t="shared" si="65"/>
        <v>0</v>
      </c>
      <c r="BK83">
        <f t="shared" si="65"/>
        <v>0</v>
      </c>
      <c r="BL83">
        <f t="shared" si="65"/>
        <v>0</v>
      </c>
      <c r="BM83">
        <f t="shared" si="65"/>
        <v>0</v>
      </c>
      <c r="BN83">
        <f t="shared" si="65"/>
        <v>0</v>
      </c>
      <c r="BO83">
        <f t="shared" si="65"/>
        <v>0</v>
      </c>
      <c r="BP83">
        <f t="shared" si="65"/>
        <v>0</v>
      </c>
      <c r="BQ83">
        <f t="shared" si="65"/>
        <v>0</v>
      </c>
      <c r="BR83">
        <f t="shared" si="65"/>
        <v>0</v>
      </c>
    </row>
    <row r="84" spans="52:70" ht="14.25" customHeight="1" x14ac:dyDescent="0.15">
      <c r="AZ84">
        <v>78</v>
      </c>
      <c r="BA84" t="str">
        <f>IF(ISERROR(VLOOKUP($AZ84,申込一覧表!$AJ$5:$AO$107,3,0)),"",VLOOKUP($AZ84,申込一覧表!$AJ$5:$AO$107,3,0))</f>
        <v/>
      </c>
      <c r="BB84" t="str">
        <f>IF(ISERROR(VLOOKUP($AZ84,申込一覧表!$AJ$5:$AO$107,3,0)),"",VLOOKUP($AZ84,申込一覧表!$AJ$5:$AO$107,4,0))</f>
        <v/>
      </c>
      <c r="BC84" t="str">
        <f>IF(ISERROR(VLOOKUP($AZ84,申込一覧表!$AJ$5:$AO$107,3,0)),"",VLOOKUP($AZ84,申込一覧表!$AJ$5:$AR$107,9,0))</f>
        <v/>
      </c>
      <c r="BD84" t="str">
        <f>IF(ISERROR(VLOOKUP($AZ84,申込一覧表!$AJ$5:$AO$107,3,0)),"",VLOOKUP($AZ84,申込一覧表!$AJ$5:$AO$107,6,0))</f>
        <v/>
      </c>
      <c r="BE84" t="str">
        <f>IF(ISERROR(VLOOKUP($AZ84,申込一覧表!$AJ$5:$AY$107,3,0)),"",VLOOKUP($AZ84,申込一覧表!$AJ$5:$AY$107,13,0))</f>
        <v/>
      </c>
      <c r="BF84" t="str">
        <f>IF(ISERROR(VLOOKUP($AZ84,申込一覧表!$AJ$5:$AY$107,3,0)),"",VLOOKUP($AZ84,申込一覧表!$AJ$5:$AY$107,8,0))</f>
        <v/>
      </c>
      <c r="BG84">
        <f t="shared" si="66"/>
        <v>0</v>
      </c>
      <c r="BH84">
        <f t="shared" si="65"/>
        <v>0</v>
      </c>
      <c r="BI84">
        <f t="shared" si="65"/>
        <v>0</v>
      </c>
      <c r="BJ84">
        <f t="shared" si="65"/>
        <v>0</v>
      </c>
      <c r="BK84">
        <f t="shared" si="65"/>
        <v>0</v>
      </c>
      <c r="BL84">
        <f t="shared" ref="BH84:BR106" si="67">COUNTIF($AF$6:$AI$65,BL$5&amp;$BA84)</f>
        <v>0</v>
      </c>
      <c r="BM84">
        <f t="shared" si="67"/>
        <v>0</v>
      </c>
      <c r="BN84">
        <f t="shared" si="67"/>
        <v>0</v>
      </c>
      <c r="BO84">
        <f t="shared" si="67"/>
        <v>0</v>
      </c>
      <c r="BP84">
        <f t="shared" si="67"/>
        <v>0</v>
      </c>
      <c r="BQ84">
        <f t="shared" si="67"/>
        <v>0</v>
      </c>
      <c r="BR84">
        <f t="shared" si="67"/>
        <v>0</v>
      </c>
    </row>
    <row r="85" spans="52:70" ht="14.25" customHeight="1" x14ac:dyDescent="0.15">
      <c r="AZ85">
        <v>79</v>
      </c>
      <c r="BA85" t="str">
        <f>IF(ISERROR(VLOOKUP($AZ85,申込一覧表!$AJ$5:$AO$107,3,0)),"",VLOOKUP($AZ85,申込一覧表!$AJ$5:$AO$107,3,0))</f>
        <v/>
      </c>
      <c r="BB85" t="str">
        <f>IF(ISERROR(VLOOKUP($AZ85,申込一覧表!$AJ$5:$AO$107,3,0)),"",VLOOKUP($AZ85,申込一覧表!$AJ$5:$AO$107,4,0))</f>
        <v/>
      </c>
      <c r="BC85" t="str">
        <f>IF(ISERROR(VLOOKUP($AZ85,申込一覧表!$AJ$5:$AO$107,3,0)),"",VLOOKUP($AZ85,申込一覧表!$AJ$5:$AR$107,9,0))</f>
        <v/>
      </c>
      <c r="BD85" t="str">
        <f>IF(ISERROR(VLOOKUP($AZ85,申込一覧表!$AJ$5:$AO$107,3,0)),"",VLOOKUP($AZ85,申込一覧表!$AJ$5:$AO$107,6,0))</f>
        <v/>
      </c>
      <c r="BE85" t="str">
        <f>IF(ISERROR(VLOOKUP($AZ85,申込一覧表!$AJ$5:$AY$107,3,0)),"",VLOOKUP($AZ85,申込一覧表!$AJ$5:$AY$107,13,0))</f>
        <v/>
      </c>
      <c r="BF85" t="str">
        <f>IF(ISERROR(VLOOKUP($AZ85,申込一覧表!$AJ$5:$AY$107,3,0)),"",VLOOKUP($AZ85,申込一覧表!$AJ$5:$AY$107,8,0))</f>
        <v/>
      </c>
      <c r="BG85">
        <f t="shared" si="66"/>
        <v>0</v>
      </c>
      <c r="BH85">
        <f t="shared" si="67"/>
        <v>0</v>
      </c>
      <c r="BI85">
        <f t="shared" si="67"/>
        <v>0</v>
      </c>
      <c r="BJ85">
        <f t="shared" si="67"/>
        <v>0</v>
      </c>
      <c r="BK85">
        <f t="shared" si="67"/>
        <v>0</v>
      </c>
      <c r="BL85">
        <f t="shared" si="67"/>
        <v>0</v>
      </c>
      <c r="BM85">
        <f t="shared" si="67"/>
        <v>0</v>
      </c>
      <c r="BN85">
        <f t="shared" si="67"/>
        <v>0</v>
      </c>
      <c r="BO85">
        <f t="shared" si="67"/>
        <v>0</v>
      </c>
      <c r="BP85">
        <f t="shared" si="67"/>
        <v>0</v>
      </c>
      <c r="BQ85">
        <f t="shared" si="67"/>
        <v>0</v>
      </c>
      <c r="BR85">
        <f t="shared" si="67"/>
        <v>0</v>
      </c>
    </row>
    <row r="86" spans="52:70" ht="14.25" customHeight="1" x14ac:dyDescent="0.15">
      <c r="AZ86">
        <v>80</v>
      </c>
      <c r="BA86" t="str">
        <f>IF(ISERROR(VLOOKUP($AZ86,申込一覧表!$AJ$5:$AO$107,3,0)),"",VLOOKUP($AZ86,申込一覧表!$AJ$5:$AO$107,3,0))</f>
        <v/>
      </c>
      <c r="BB86" t="str">
        <f>IF(ISERROR(VLOOKUP($AZ86,申込一覧表!$AJ$5:$AO$107,3,0)),"",VLOOKUP($AZ86,申込一覧表!$AJ$5:$AO$107,4,0))</f>
        <v/>
      </c>
      <c r="BC86" t="str">
        <f>IF(ISERROR(VLOOKUP($AZ86,申込一覧表!$AJ$5:$AO$107,3,0)),"",VLOOKUP($AZ86,申込一覧表!$AJ$5:$AR$107,9,0))</f>
        <v/>
      </c>
      <c r="BD86" t="str">
        <f>IF(ISERROR(VLOOKUP($AZ86,申込一覧表!$AJ$5:$AO$107,3,0)),"",VLOOKUP($AZ86,申込一覧表!$AJ$5:$AO$107,6,0))</f>
        <v/>
      </c>
      <c r="BE86" t="str">
        <f>IF(ISERROR(VLOOKUP($AZ86,申込一覧表!$AJ$5:$AY$107,3,0)),"",VLOOKUP($AZ86,申込一覧表!$AJ$5:$AY$107,13,0))</f>
        <v/>
      </c>
      <c r="BF86" t="str">
        <f>IF(ISERROR(VLOOKUP($AZ86,申込一覧表!$AJ$5:$AY$107,3,0)),"",VLOOKUP($AZ86,申込一覧表!$AJ$5:$AY$107,8,0))</f>
        <v/>
      </c>
      <c r="BG86">
        <f t="shared" si="66"/>
        <v>0</v>
      </c>
      <c r="BH86">
        <f t="shared" si="67"/>
        <v>0</v>
      </c>
      <c r="BI86">
        <f t="shared" si="67"/>
        <v>0</v>
      </c>
      <c r="BJ86">
        <f t="shared" si="67"/>
        <v>0</v>
      </c>
      <c r="BK86">
        <f t="shared" si="67"/>
        <v>0</v>
      </c>
      <c r="BL86">
        <f t="shared" si="67"/>
        <v>0</v>
      </c>
      <c r="BM86">
        <f t="shared" si="67"/>
        <v>0</v>
      </c>
      <c r="BN86">
        <f t="shared" si="67"/>
        <v>0</v>
      </c>
      <c r="BO86">
        <f t="shared" si="67"/>
        <v>0</v>
      </c>
      <c r="BP86">
        <f t="shared" si="67"/>
        <v>0</v>
      </c>
      <c r="BQ86">
        <f t="shared" si="67"/>
        <v>0</v>
      </c>
      <c r="BR86">
        <f t="shared" si="67"/>
        <v>0</v>
      </c>
    </row>
    <row r="87" spans="52:70" ht="14.25" customHeight="1" x14ac:dyDescent="0.15">
      <c r="AZ87">
        <v>81</v>
      </c>
      <c r="BA87" t="str">
        <f>IF(ISERROR(VLOOKUP($AZ87,申込一覧表!$AJ$5:$AO$107,3,0)),"",VLOOKUP($AZ87,申込一覧表!$AJ$5:$AO$107,3,0))</f>
        <v/>
      </c>
      <c r="BB87" t="str">
        <f>IF(ISERROR(VLOOKUP($AZ87,申込一覧表!$AJ$5:$AO$107,3,0)),"",VLOOKUP($AZ87,申込一覧表!$AJ$5:$AO$107,4,0))</f>
        <v/>
      </c>
      <c r="BC87" t="str">
        <f>IF(ISERROR(VLOOKUP($AZ87,申込一覧表!$AJ$5:$AO$107,3,0)),"",VLOOKUP($AZ87,申込一覧表!$AJ$5:$AR$107,9,0))</f>
        <v/>
      </c>
      <c r="BD87" t="str">
        <f>IF(ISERROR(VLOOKUP($AZ87,申込一覧表!$AJ$5:$AO$107,3,0)),"",VLOOKUP($AZ87,申込一覧表!$AJ$5:$AO$107,6,0))</f>
        <v/>
      </c>
      <c r="BE87" t="str">
        <f>IF(ISERROR(VLOOKUP($AZ87,申込一覧表!$AJ$5:$AY$107,3,0)),"",VLOOKUP($AZ87,申込一覧表!$AJ$5:$AY$107,13,0))</f>
        <v/>
      </c>
      <c r="BF87" t="str">
        <f>IF(ISERROR(VLOOKUP($AZ87,申込一覧表!$AJ$5:$AY$107,3,0)),"",VLOOKUP($AZ87,申込一覧表!$AJ$5:$AY$107,8,0))</f>
        <v/>
      </c>
      <c r="BG87">
        <f t="shared" si="66"/>
        <v>0</v>
      </c>
      <c r="BH87">
        <f t="shared" si="67"/>
        <v>0</v>
      </c>
      <c r="BI87">
        <f t="shared" si="67"/>
        <v>0</v>
      </c>
      <c r="BJ87">
        <f t="shared" si="67"/>
        <v>0</v>
      </c>
      <c r="BK87">
        <f t="shared" si="67"/>
        <v>0</v>
      </c>
      <c r="BL87">
        <f t="shared" si="67"/>
        <v>0</v>
      </c>
      <c r="BM87">
        <f t="shared" si="67"/>
        <v>0</v>
      </c>
      <c r="BN87">
        <f t="shared" si="67"/>
        <v>0</v>
      </c>
      <c r="BO87">
        <f t="shared" si="67"/>
        <v>0</v>
      </c>
      <c r="BP87">
        <f t="shared" si="67"/>
        <v>0</v>
      </c>
      <c r="BQ87">
        <f t="shared" si="67"/>
        <v>0</v>
      </c>
      <c r="BR87">
        <f t="shared" si="67"/>
        <v>0</v>
      </c>
    </row>
    <row r="88" spans="52:70" ht="14.25" customHeight="1" x14ac:dyDescent="0.15">
      <c r="AZ88">
        <v>82</v>
      </c>
      <c r="BA88" t="str">
        <f>IF(ISERROR(VLOOKUP($AZ88,申込一覧表!$AJ$5:$AO$107,3,0)),"",VLOOKUP($AZ88,申込一覧表!$AJ$5:$AO$107,3,0))</f>
        <v/>
      </c>
      <c r="BB88" t="str">
        <f>IF(ISERROR(VLOOKUP($AZ88,申込一覧表!$AJ$5:$AO$107,3,0)),"",VLOOKUP($AZ88,申込一覧表!$AJ$5:$AO$107,4,0))</f>
        <v/>
      </c>
      <c r="BC88" t="str">
        <f>IF(ISERROR(VLOOKUP($AZ88,申込一覧表!$AJ$5:$AO$107,3,0)),"",VLOOKUP($AZ88,申込一覧表!$AJ$5:$AR$107,9,0))</f>
        <v/>
      </c>
      <c r="BD88" t="str">
        <f>IF(ISERROR(VLOOKUP($AZ88,申込一覧表!$AJ$5:$AO$107,3,0)),"",VLOOKUP($AZ88,申込一覧表!$AJ$5:$AO$107,6,0))</f>
        <v/>
      </c>
      <c r="BE88" t="str">
        <f>IF(ISERROR(VLOOKUP($AZ88,申込一覧表!$AJ$5:$AY$107,3,0)),"",VLOOKUP($AZ88,申込一覧表!$AJ$5:$AY$107,13,0))</f>
        <v/>
      </c>
      <c r="BF88" t="str">
        <f>IF(ISERROR(VLOOKUP($AZ88,申込一覧表!$AJ$5:$AY$107,3,0)),"",VLOOKUP($AZ88,申込一覧表!$AJ$5:$AY$107,8,0))</f>
        <v/>
      </c>
      <c r="BG88">
        <f t="shared" si="66"/>
        <v>0</v>
      </c>
      <c r="BH88">
        <f t="shared" si="67"/>
        <v>0</v>
      </c>
      <c r="BI88">
        <f t="shared" si="67"/>
        <v>0</v>
      </c>
      <c r="BJ88">
        <f t="shared" si="67"/>
        <v>0</v>
      </c>
      <c r="BK88">
        <f t="shared" si="67"/>
        <v>0</v>
      </c>
      <c r="BL88">
        <f t="shared" si="67"/>
        <v>0</v>
      </c>
      <c r="BM88">
        <f t="shared" si="67"/>
        <v>0</v>
      </c>
      <c r="BN88">
        <f t="shared" si="67"/>
        <v>0</v>
      </c>
      <c r="BO88">
        <f t="shared" si="67"/>
        <v>0</v>
      </c>
      <c r="BP88">
        <f t="shared" si="67"/>
        <v>0</v>
      </c>
      <c r="BQ88">
        <f t="shared" si="67"/>
        <v>0</v>
      </c>
      <c r="BR88">
        <f t="shared" si="67"/>
        <v>0</v>
      </c>
    </row>
    <row r="89" spans="52:70" ht="14.25" customHeight="1" x14ac:dyDescent="0.15">
      <c r="AZ89">
        <v>83</v>
      </c>
      <c r="BA89" t="str">
        <f>IF(ISERROR(VLOOKUP($AZ89,申込一覧表!$AJ$5:$AO$107,3,0)),"",VLOOKUP($AZ89,申込一覧表!$AJ$5:$AO$107,3,0))</f>
        <v/>
      </c>
      <c r="BB89" t="str">
        <f>IF(ISERROR(VLOOKUP($AZ89,申込一覧表!$AJ$5:$AO$107,3,0)),"",VLOOKUP($AZ89,申込一覧表!$AJ$5:$AO$107,4,0))</f>
        <v/>
      </c>
      <c r="BC89" t="str">
        <f>IF(ISERROR(VLOOKUP($AZ89,申込一覧表!$AJ$5:$AO$107,3,0)),"",VLOOKUP($AZ89,申込一覧表!$AJ$5:$AR$107,9,0))</f>
        <v/>
      </c>
      <c r="BD89" t="str">
        <f>IF(ISERROR(VLOOKUP($AZ89,申込一覧表!$AJ$5:$AO$107,3,0)),"",VLOOKUP($AZ89,申込一覧表!$AJ$5:$AO$107,6,0))</f>
        <v/>
      </c>
      <c r="BE89" t="str">
        <f>IF(ISERROR(VLOOKUP($AZ89,申込一覧表!$AJ$5:$AY$107,3,0)),"",VLOOKUP($AZ89,申込一覧表!$AJ$5:$AY$107,13,0))</f>
        <v/>
      </c>
      <c r="BF89" t="str">
        <f>IF(ISERROR(VLOOKUP($AZ89,申込一覧表!$AJ$5:$AY$107,3,0)),"",VLOOKUP($AZ89,申込一覧表!$AJ$5:$AY$107,8,0))</f>
        <v/>
      </c>
      <c r="BG89">
        <f t="shared" si="66"/>
        <v>0</v>
      </c>
      <c r="BH89">
        <f t="shared" si="67"/>
        <v>0</v>
      </c>
      <c r="BI89">
        <f t="shared" si="67"/>
        <v>0</v>
      </c>
      <c r="BJ89">
        <f t="shared" si="67"/>
        <v>0</v>
      </c>
      <c r="BK89">
        <f t="shared" si="67"/>
        <v>0</v>
      </c>
      <c r="BL89">
        <f t="shared" si="67"/>
        <v>0</v>
      </c>
      <c r="BM89">
        <f t="shared" si="67"/>
        <v>0</v>
      </c>
      <c r="BN89">
        <f t="shared" si="67"/>
        <v>0</v>
      </c>
      <c r="BO89">
        <f t="shared" si="67"/>
        <v>0</v>
      </c>
      <c r="BP89">
        <f t="shared" si="67"/>
        <v>0</v>
      </c>
      <c r="BQ89">
        <f t="shared" si="67"/>
        <v>0</v>
      </c>
      <c r="BR89">
        <f t="shared" si="67"/>
        <v>0</v>
      </c>
    </row>
    <row r="90" spans="52:70" ht="14.25" customHeight="1" x14ac:dyDescent="0.15">
      <c r="AZ90">
        <v>84</v>
      </c>
      <c r="BA90" t="str">
        <f>IF(ISERROR(VLOOKUP($AZ90,申込一覧表!$AJ$5:$AO$107,3,0)),"",VLOOKUP($AZ90,申込一覧表!$AJ$5:$AO$107,3,0))</f>
        <v/>
      </c>
      <c r="BB90" t="str">
        <f>IF(ISERROR(VLOOKUP($AZ90,申込一覧表!$AJ$5:$AO$107,3,0)),"",VLOOKUP($AZ90,申込一覧表!$AJ$5:$AO$107,4,0))</f>
        <v/>
      </c>
      <c r="BC90" t="str">
        <f>IF(ISERROR(VLOOKUP($AZ90,申込一覧表!$AJ$5:$AO$107,3,0)),"",VLOOKUP($AZ90,申込一覧表!$AJ$5:$AR$107,9,0))</f>
        <v/>
      </c>
      <c r="BD90" t="str">
        <f>IF(ISERROR(VLOOKUP($AZ90,申込一覧表!$AJ$5:$AO$107,3,0)),"",VLOOKUP($AZ90,申込一覧表!$AJ$5:$AO$107,6,0))</f>
        <v/>
      </c>
      <c r="BE90" t="str">
        <f>IF(ISERROR(VLOOKUP($AZ90,申込一覧表!$AJ$5:$AY$107,3,0)),"",VLOOKUP($AZ90,申込一覧表!$AJ$5:$AY$107,13,0))</f>
        <v/>
      </c>
      <c r="BF90" t="str">
        <f>IF(ISERROR(VLOOKUP($AZ90,申込一覧表!$AJ$5:$AY$107,3,0)),"",VLOOKUP($AZ90,申込一覧表!$AJ$5:$AY$107,8,0))</f>
        <v/>
      </c>
      <c r="BG90">
        <f t="shared" si="66"/>
        <v>0</v>
      </c>
      <c r="BH90">
        <f t="shared" si="67"/>
        <v>0</v>
      </c>
      <c r="BI90">
        <f t="shared" si="67"/>
        <v>0</v>
      </c>
      <c r="BJ90">
        <f t="shared" si="67"/>
        <v>0</v>
      </c>
      <c r="BK90">
        <f t="shared" si="67"/>
        <v>0</v>
      </c>
      <c r="BL90">
        <f t="shared" si="67"/>
        <v>0</v>
      </c>
      <c r="BM90">
        <f t="shared" si="67"/>
        <v>0</v>
      </c>
      <c r="BN90">
        <f t="shared" si="67"/>
        <v>0</v>
      </c>
      <c r="BO90">
        <f t="shared" si="67"/>
        <v>0</v>
      </c>
      <c r="BP90">
        <f t="shared" si="67"/>
        <v>0</v>
      </c>
      <c r="BQ90">
        <f t="shared" si="67"/>
        <v>0</v>
      </c>
      <c r="BR90">
        <f t="shared" si="67"/>
        <v>0</v>
      </c>
    </row>
    <row r="91" spans="52:70" ht="14.25" customHeight="1" x14ac:dyDescent="0.15">
      <c r="AZ91">
        <v>85</v>
      </c>
      <c r="BA91" t="str">
        <f>IF(ISERROR(VLOOKUP($AZ91,申込一覧表!$AJ$5:$AO$107,3,0)),"",VLOOKUP($AZ91,申込一覧表!$AJ$5:$AO$107,3,0))</f>
        <v/>
      </c>
      <c r="BB91" t="str">
        <f>IF(ISERROR(VLOOKUP($AZ91,申込一覧表!$AJ$5:$AO$107,3,0)),"",VLOOKUP($AZ91,申込一覧表!$AJ$5:$AO$107,4,0))</f>
        <v/>
      </c>
      <c r="BC91" t="str">
        <f>IF(ISERROR(VLOOKUP($AZ91,申込一覧表!$AJ$5:$AO$107,3,0)),"",VLOOKUP($AZ91,申込一覧表!$AJ$5:$AR$107,9,0))</f>
        <v/>
      </c>
      <c r="BD91" t="str">
        <f>IF(ISERROR(VLOOKUP($AZ91,申込一覧表!$AJ$5:$AO$107,3,0)),"",VLOOKUP($AZ91,申込一覧表!$AJ$5:$AO$107,6,0))</f>
        <v/>
      </c>
      <c r="BE91" t="str">
        <f>IF(ISERROR(VLOOKUP($AZ91,申込一覧表!$AJ$5:$AY$107,3,0)),"",VLOOKUP($AZ91,申込一覧表!$AJ$5:$AY$107,13,0))</f>
        <v/>
      </c>
      <c r="BF91" t="str">
        <f>IF(ISERROR(VLOOKUP($AZ91,申込一覧表!$AJ$5:$AY$107,3,0)),"",VLOOKUP($AZ91,申込一覧表!$AJ$5:$AY$107,8,0))</f>
        <v/>
      </c>
      <c r="BG91">
        <f t="shared" si="66"/>
        <v>0</v>
      </c>
      <c r="BH91">
        <f t="shared" si="67"/>
        <v>0</v>
      </c>
      <c r="BI91">
        <f t="shared" si="67"/>
        <v>0</v>
      </c>
      <c r="BJ91">
        <f t="shared" si="67"/>
        <v>0</v>
      </c>
      <c r="BK91">
        <f t="shared" si="67"/>
        <v>0</v>
      </c>
      <c r="BL91">
        <f t="shared" si="67"/>
        <v>0</v>
      </c>
      <c r="BM91">
        <f t="shared" si="67"/>
        <v>0</v>
      </c>
      <c r="BN91">
        <f t="shared" si="67"/>
        <v>0</v>
      </c>
      <c r="BO91">
        <f t="shared" si="67"/>
        <v>0</v>
      </c>
      <c r="BP91">
        <f t="shared" si="67"/>
        <v>0</v>
      </c>
      <c r="BQ91">
        <f t="shared" si="67"/>
        <v>0</v>
      </c>
      <c r="BR91">
        <f t="shared" si="67"/>
        <v>0</v>
      </c>
    </row>
    <row r="92" spans="52:70" ht="14.25" customHeight="1" x14ac:dyDescent="0.15">
      <c r="AZ92">
        <v>86</v>
      </c>
      <c r="BA92" t="str">
        <f>IF(ISERROR(VLOOKUP($AZ92,申込一覧表!$AJ$5:$AO$107,3,0)),"",VLOOKUP($AZ92,申込一覧表!$AJ$5:$AO$107,3,0))</f>
        <v/>
      </c>
      <c r="BB92" t="str">
        <f>IF(ISERROR(VLOOKUP($AZ92,申込一覧表!$AJ$5:$AO$107,3,0)),"",VLOOKUP($AZ92,申込一覧表!$AJ$5:$AO$107,4,0))</f>
        <v/>
      </c>
      <c r="BC92" t="str">
        <f>IF(ISERROR(VLOOKUP($AZ92,申込一覧表!$AJ$5:$AO$107,3,0)),"",VLOOKUP($AZ92,申込一覧表!$AJ$5:$AR$107,9,0))</f>
        <v/>
      </c>
      <c r="BD92" t="str">
        <f>IF(ISERROR(VLOOKUP($AZ92,申込一覧表!$AJ$5:$AO$107,3,0)),"",VLOOKUP($AZ92,申込一覧表!$AJ$5:$AO$107,6,0))</f>
        <v/>
      </c>
      <c r="BE92" t="str">
        <f>IF(ISERROR(VLOOKUP($AZ92,申込一覧表!$AJ$5:$AY$107,3,0)),"",VLOOKUP($AZ92,申込一覧表!$AJ$5:$AY$107,13,0))</f>
        <v/>
      </c>
      <c r="BF92" t="str">
        <f>IF(ISERROR(VLOOKUP($AZ92,申込一覧表!$AJ$5:$AY$107,3,0)),"",VLOOKUP($AZ92,申込一覧表!$AJ$5:$AY$107,8,0))</f>
        <v/>
      </c>
      <c r="BG92">
        <f t="shared" si="66"/>
        <v>0</v>
      </c>
      <c r="BH92">
        <f t="shared" si="67"/>
        <v>0</v>
      </c>
      <c r="BI92">
        <f t="shared" si="67"/>
        <v>0</v>
      </c>
      <c r="BJ92">
        <f t="shared" si="67"/>
        <v>0</v>
      </c>
      <c r="BK92">
        <f t="shared" si="67"/>
        <v>0</v>
      </c>
      <c r="BL92">
        <f t="shared" si="67"/>
        <v>0</v>
      </c>
      <c r="BM92">
        <f t="shared" si="67"/>
        <v>0</v>
      </c>
      <c r="BN92">
        <f t="shared" si="67"/>
        <v>0</v>
      </c>
      <c r="BO92">
        <f t="shared" si="67"/>
        <v>0</v>
      </c>
      <c r="BP92">
        <f t="shared" si="67"/>
        <v>0</v>
      </c>
      <c r="BQ92">
        <f t="shared" si="67"/>
        <v>0</v>
      </c>
      <c r="BR92">
        <f t="shared" si="67"/>
        <v>0</v>
      </c>
    </row>
    <row r="93" spans="52:70" ht="14.25" customHeight="1" x14ac:dyDescent="0.15">
      <c r="AZ93">
        <v>87</v>
      </c>
      <c r="BA93" t="str">
        <f>IF(ISERROR(VLOOKUP($AZ93,申込一覧表!$AJ$5:$AO$107,3,0)),"",VLOOKUP($AZ93,申込一覧表!$AJ$5:$AO$107,3,0))</f>
        <v/>
      </c>
      <c r="BB93" t="str">
        <f>IF(ISERROR(VLOOKUP($AZ93,申込一覧表!$AJ$5:$AO$107,3,0)),"",VLOOKUP($AZ93,申込一覧表!$AJ$5:$AO$107,4,0))</f>
        <v/>
      </c>
      <c r="BC93" t="str">
        <f>IF(ISERROR(VLOOKUP($AZ93,申込一覧表!$AJ$5:$AO$107,3,0)),"",VLOOKUP($AZ93,申込一覧表!$AJ$5:$AR$107,9,0))</f>
        <v/>
      </c>
      <c r="BD93" t="str">
        <f>IF(ISERROR(VLOOKUP($AZ93,申込一覧表!$AJ$5:$AO$107,3,0)),"",VLOOKUP($AZ93,申込一覧表!$AJ$5:$AO$107,6,0))</f>
        <v/>
      </c>
      <c r="BE93" t="str">
        <f>IF(ISERROR(VLOOKUP($AZ93,申込一覧表!$AJ$5:$AY$107,3,0)),"",VLOOKUP($AZ93,申込一覧表!$AJ$5:$AY$107,13,0))</f>
        <v/>
      </c>
      <c r="BF93" t="str">
        <f>IF(ISERROR(VLOOKUP($AZ93,申込一覧表!$AJ$5:$AY$107,3,0)),"",VLOOKUP($AZ93,申込一覧表!$AJ$5:$AY$107,8,0))</f>
        <v/>
      </c>
      <c r="BG93">
        <f t="shared" si="66"/>
        <v>0</v>
      </c>
      <c r="BH93">
        <f t="shared" si="67"/>
        <v>0</v>
      </c>
      <c r="BI93">
        <f t="shared" si="67"/>
        <v>0</v>
      </c>
      <c r="BJ93">
        <f t="shared" si="67"/>
        <v>0</v>
      </c>
      <c r="BK93">
        <f t="shared" si="67"/>
        <v>0</v>
      </c>
      <c r="BL93">
        <f t="shared" si="67"/>
        <v>0</v>
      </c>
      <c r="BM93">
        <f t="shared" si="67"/>
        <v>0</v>
      </c>
      <c r="BN93">
        <f t="shared" si="67"/>
        <v>0</v>
      </c>
      <c r="BO93">
        <f t="shared" si="67"/>
        <v>0</v>
      </c>
      <c r="BP93">
        <f t="shared" si="67"/>
        <v>0</v>
      </c>
      <c r="BQ93">
        <f t="shared" si="67"/>
        <v>0</v>
      </c>
      <c r="BR93">
        <f t="shared" si="67"/>
        <v>0</v>
      </c>
    </row>
    <row r="94" spans="52:70" ht="14.25" customHeight="1" x14ac:dyDescent="0.15">
      <c r="AZ94">
        <v>88</v>
      </c>
      <c r="BA94" t="str">
        <f>IF(ISERROR(VLOOKUP($AZ94,申込一覧表!$AJ$5:$AO$107,3,0)),"",VLOOKUP($AZ94,申込一覧表!$AJ$5:$AO$107,3,0))</f>
        <v/>
      </c>
      <c r="BB94" t="str">
        <f>IF(ISERROR(VLOOKUP($AZ94,申込一覧表!$AJ$5:$AO$107,3,0)),"",VLOOKUP($AZ94,申込一覧表!$AJ$5:$AO$107,4,0))</f>
        <v/>
      </c>
      <c r="BC94" t="str">
        <f>IF(ISERROR(VLOOKUP($AZ94,申込一覧表!$AJ$5:$AO$107,3,0)),"",VLOOKUP($AZ94,申込一覧表!$AJ$5:$AR$107,9,0))</f>
        <v/>
      </c>
      <c r="BD94" t="str">
        <f>IF(ISERROR(VLOOKUP($AZ94,申込一覧表!$AJ$5:$AO$107,3,0)),"",VLOOKUP($AZ94,申込一覧表!$AJ$5:$AO$107,6,0))</f>
        <v/>
      </c>
      <c r="BE94" t="str">
        <f>IF(ISERROR(VLOOKUP($AZ94,申込一覧表!$AJ$5:$AY$107,3,0)),"",VLOOKUP($AZ94,申込一覧表!$AJ$5:$AY$107,13,0))</f>
        <v/>
      </c>
      <c r="BF94" t="str">
        <f>IF(ISERROR(VLOOKUP($AZ94,申込一覧表!$AJ$5:$AY$107,3,0)),"",VLOOKUP($AZ94,申込一覧表!$AJ$5:$AY$107,8,0))</f>
        <v/>
      </c>
      <c r="BG94">
        <f t="shared" si="66"/>
        <v>0</v>
      </c>
      <c r="BH94">
        <f t="shared" si="67"/>
        <v>0</v>
      </c>
      <c r="BI94">
        <f t="shared" si="67"/>
        <v>0</v>
      </c>
      <c r="BJ94">
        <f t="shared" si="67"/>
        <v>0</v>
      </c>
      <c r="BK94">
        <f t="shared" si="67"/>
        <v>0</v>
      </c>
      <c r="BL94">
        <f t="shared" si="67"/>
        <v>0</v>
      </c>
      <c r="BM94">
        <f t="shared" si="67"/>
        <v>0</v>
      </c>
      <c r="BN94">
        <f t="shared" si="67"/>
        <v>0</v>
      </c>
      <c r="BO94">
        <f t="shared" si="67"/>
        <v>0</v>
      </c>
      <c r="BP94">
        <f t="shared" si="67"/>
        <v>0</v>
      </c>
      <c r="BQ94">
        <f t="shared" si="67"/>
        <v>0</v>
      </c>
      <c r="BR94">
        <f t="shared" si="67"/>
        <v>0</v>
      </c>
    </row>
    <row r="95" spans="52:70" ht="14.25" customHeight="1" x14ac:dyDescent="0.15">
      <c r="AZ95">
        <v>89</v>
      </c>
      <c r="BA95" t="str">
        <f>IF(ISERROR(VLOOKUP($AZ95,申込一覧表!$AJ$5:$AO$107,3,0)),"",VLOOKUP($AZ95,申込一覧表!$AJ$5:$AO$107,3,0))</f>
        <v/>
      </c>
      <c r="BB95" t="str">
        <f>IF(ISERROR(VLOOKUP($AZ95,申込一覧表!$AJ$5:$AO$107,3,0)),"",VLOOKUP($AZ95,申込一覧表!$AJ$5:$AO$107,4,0))</f>
        <v/>
      </c>
      <c r="BC95" t="str">
        <f>IF(ISERROR(VLOOKUP($AZ95,申込一覧表!$AJ$5:$AO$107,3,0)),"",VLOOKUP($AZ95,申込一覧表!$AJ$5:$AR$107,9,0))</f>
        <v/>
      </c>
      <c r="BD95" t="str">
        <f>IF(ISERROR(VLOOKUP($AZ95,申込一覧表!$AJ$5:$AO$107,3,0)),"",VLOOKUP($AZ95,申込一覧表!$AJ$5:$AO$107,6,0))</f>
        <v/>
      </c>
      <c r="BE95" t="str">
        <f>IF(ISERROR(VLOOKUP($AZ95,申込一覧表!$AJ$5:$AY$107,3,0)),"",VLOOKUP($AZ95,申込一覧表!$AJ$5:$AY$107,13,0))</f>
        <v/>
      </c>
      <c r="BF95" t="str">
        <f>IF(ISERROR(VLOOKUP($AZ95,申込一覧表!$AJ$5:$AY$107,3,0)),"",VLOOKUP($AZ95,申込一覧表!$AJ$5:$AY$107,8,0))</f>
        <v/>
      </c>
      <c r="BG95">
        <f t="shared" si="66"/>
        <v>0</v>
      </c>
      <c r="BH95">
        <f t="shared" si="67"/>
        <v>0</v>
      </c>
      <c r="BI95">
        <f t="shared" si="67"/>
        <v>0</v>
      </c>
      <c r="BJ95">
        <f t="shared" si="67"/>
        <v>0</v>
      </c>
      <c r="BK95">
        <f t="shared" si="67"/>
        <v>0</v>
      </c>
      <c r="BL95">
        <f t="shared" si="67"/>
        <v>0</v>
      </c>
      <c r="BM95">
        <f t="shared" si="67"/>
        <v>0</v>
      </c>
      <c r="BN95">
        <f t="shared" si="67"/>
        <v>0</v>
      </c>
      <c r="BO95">
        <f t="shared" si="67"/>
        <v>0</v>
      </c>
      <c r="BP95">
        <f t="shared" si="67"/>
        <v>0</v>
      </c>
      <c r="BQ95">
        <f t="shared" si="67"/>
        <v>0</v>
      </c>
      <c r="BR95">
        <f t="shared" si="67"/>
        <v>0</v>
      </c>
    </row>
    <row r="96" spans="52:70" ht="14.25" customHeight="1" x14ac:dyDescent="0.15">
      <c r="AZ96">
        <v>90</v>
      </c>
      <c r="BA96" t="str">
        <f>IF(ISERROR(VLOOKUP($AZ96,申込一覧表!$AJ$5:$AO$107,3,0)),"",VLOOKUP($AZ96,申込一覧表!$AJ$5:$AO$107,3,0))</f>
        <v/>
      </c>
      <c r="BB96" t="str">
        <f>IF(ISERROR(VLOOKUP($AZ96,申込一覧表!$AJ$5:$AO$107,3,0)),"",VLOOKUP($AZ96,申込一覧表!$AJ$5:$AO$107,4,0))</f>
        <v/>
      </c>
      <c r="BC96" t="str">
        <f>IF(ISERROR(VLOOKUP($AZ96,申込一覧表!$AJ$5:$AO$107,3,0)),"",VLOOKUP($AZ96,申込一覧表!$AJ$5:$AR$107,9,0))</f>
        <v/>
      </c>
      <c r="BD96" t="str">
        <f>IF(ISERROR(VLOOKUP($AZ96,申込一覧表!$AJ$5:$AO$107,3,0)),"",VLOOKUP($AZ96,申込一覧表!$AJ$5:$AO$107,6,0))</f>
        <v/>
      </c>
      <c r="BE96" t="str">
        <f>IF(ISERROR(VLOOKUP($AZ96,申込一覧表!$AJ$5:$AY$107,3,0)),"",VLOOKUP($AZ96,申込一覧表!$AJ$5:$AY$107,13,0))</f>
        <v/>
      </c>
      <c r="BF96" t="str">
        <f>IF(ISERROR(VLOOKUP($AZ96,申込一覧表!$AJ$5:$AY$107,3,0)),"",VLOOKUP($AZ96,申込一覧表!$AJ$5:$AY$107,8,0))</f>
        <v/>
      </c>
      <c r="BG96">
        <f t="shared" si="66"/>
        <v>0</v>
      </c>
      <c r="BH96">
        <f t="shared" si="67"/>
        <v>0</v>
      </c>
      <c r="BI96">
        <f t="shared" si="67"/>
        <v>0</v>
      </c>
      <c r="BJ96">
        <f t="shared" si="67"/>
        <v>0</v>
      </c>
      <c r="BK96">
        <f t="shared" si="67"/>
        <v>0</v>
      </c>
      <c r="BL96">
        <f t="shared" si="67"/>
        <v>0</v>
      </c>
      <c r="BM96">
        <f t="shared" si="67"/>
        <v>0</v>
      </c>
      <c r="BN96">
        <f t="shared" si="67"/>
        <v>0</v>
      </c>
      <c r="BO96">
        <f t="shared" si="67"/>
        <v>0</v>
      </c>
      <c r="BP96">
        <f t="shared" si="67"/>
        <v>0</v>
      </c>
      <c r="BQ96">
        <f t="shared" si="67"/>
        <v>0</v>
      </c>
      <c r="BR96">
        <f t="shared" si="67"/>
        <v>0</v>
      </c>
    </row>
    <row r="97" spans="52:70" ht="14.25" customHeight="1" x14ac:dyDescent="0.15">
      <c r="AZ97">
        <v>91</v>
      </c>
      <c r="BA97" t="str">
        <f>IF(ISERROR(VLOOKUP($AZ97,申込一覧表!$AJ$5:$AO$107,3,0)),"",VLOOKUP($AZ97,申込一覧表!$AJ$5:$AO$107,3,0))</f>
        <v/>
      </c>
      <c r="BB97" t="str">
        <f>IF(ISERROR(VLOOKUP($AZ97,申込一覧表!$AJ$5:$AO$107,3,0)),"",VLOOKUP($AZ97,申込一覧表!$AJ$5:$AO$107,4,0))</f>
        <v/>
      </c>
      <c r="BC97" t="str">
        <f>IF(ISERROR(VLOOKUP($AZ97,申込一覧表!$AJ$5:$AO$107,3,0)),"",VLOOKUP($AZ97,申込一覧表!$AJ$5:$AR$107,9,0))</f>
        <v/>
      </c>
      <c r="BD97" t="str">
        <f>IF(ISERROR(VLOOKUP($AZ97,申込一覧表!$AJ$5:$AO$107,3,0)),"",VLOOKUP($AZ97,申込一覧表!$AJ$5:$AO$107,6,0))</f>
        <v/>
      </c>
      <c r="BE97" t="str">
        <f>IF(ISERROR(VLOOKUP($AZ97,申込一覧表!$AJ$5:$AY$107,3,0)),"",VLOOKUP($AZ97,申込一覧表!$AJ$5:$AY$107,13,0))</f>
        <v/>
      </c>
      <c r="BF97" t="str">
        <f>IF(ISERROR(VLOOKUP($AZ97,申込一覧表!$AJ$5:$AY$107,3,0)),"",VLOOKUP($AZ97,申込一覧表!$AJ$5:$AY$107,8,0))</f>
        <v/>
      </c>
      <c r="BG97">
        <f t="shared" si="66"/>
        <v>0</v>
      </c>
      <c r="BH97">
        <f t="shared" si="67"/>
        <v>0</v>
      </c>
      <c r="BI97">
        <f t="shared" si="67"/>
        <v>0</v>
      </c>
      <c r="BJ97">
        <f t="shared" si="67"/>
        <v>0</v>
      </c>
      <c r="BK97">
        <f t="shared" si="67"/>
        <v>0</v>
      </c>
      <c r="BL97">
        <f t="shared" si="67"/>
        <v>0</v>
      </c>
      <c r="BM97">
        <f t="shared" si="67"/>
        <v>0</v>
      </c>
      <c r="BN97">
        <f t="shared" si="67"/>
        <v>0</v>
      </c>
      <c r="BO97">
        <f t="shared" si="67"/>
        <v>0</v>
      </c>
      <c r="BP97">
        <f t="shared" si="67"/>
        <v>0</v>
      </c>
      <c r="BQ97">
        <f t="shared" si="67"/>
        <v>0</v>
      </c>
      <c r="BR97">
        <f t="shared" si="67"/>
        <v>0</v>
      </c>
    </row>
    <row r="98" spans="52:70" ht="14.25" customHeight="1" x14ac:dyDescent="0.15">
      <c r="AZ98">
        <v>92</v>
      </c>
      <c r="BA98" t="str">
        <f>IF(ISERROR(VLOOKUP($AZ98,申込一覧表!$AJ$5:$AO$107,3,0)),"",VLOOKUP($AZ98,申込一覧表!$AJ$5:$AO$107,3,0))</f>
        <v/>
      </c>
      <c r="BB98" t="str">
        <f>IF(ISERROR(VLOOKUP($AZ98,申込一覧表!$AJ$5:$AO$107,3,0)),"",VLOOKUP($AZ98,申込一覧表!$AJ$5:$AO$107,4,0))</f>
        <v/>
      </c>
      <c r="BC98" t="str">
        <f>IF(ISERROR(VLOOKUP($AZ98,申込一覧表!$AJ$5:$AO$107,3,0)),"",VLOOKUP($AZ98,申込一覧表!$AJ$5:$AR$107,9,0))</f>
        <v/>
      </c>
      <c r="BD98" t="str">
        <f>IF(ISERROR(VLOOKUP($AZ98,申込一覧表!$AJ$5:$AO$107,3,0)),"",VLOOKUP($AZ98,申込一覧表!$AJ$5:$AO$107,6,0))</f>
        <v/>
      </c>
      <c r="BE98" t="str">
        <f>IF(ISERROR(VLOOKUP($AZ98,申込一覧表!$AJ$5:$AY$107,3,0)),"",VLOOKUP($AZ98,申込一覧表!$AJ$5:$AY$107,13,0))</f>
        <v/>
      </c>
      <c r="BF98" t="str">
        <f>IF(ISERROR(VLOOKUP($AZ98,申込一覧表!$AJ$5:$AY$107,3,0)),"",VLOOKUP($AZ98,申込一覧表!$AJ$5:$AY$107,8,0))</f>
        <v/>
      </c>
      <c r="BG98">
        <f t="shared" si="66"/>
        <v>0</v>
      </c>
      <c r="BH98">
        <f t="shared" si="67"/>
        <v>0</v>
      </c>
      <c r="BI98">
        <f t="shared" si="67"/>
        <v>0</v>
      </c>
      <c r="BJ98">
        <f t="shared" si="67"/>
        <v>0</v>
      </c>
      <c r="BK98">
        <f t="shared" si="67"/>
        <v>0</v>
      </c>
      <c r="BL98">
        <f t="shared" si="67"/>
        <v>0</v>
      </c>
      <c r="BM98">
        <f t="shared" si="67"/>
        <v>0</v>
      </c>
      <c r="BN98">
        <f t="shared" si="67"/>
        <v>0</v>
      </c>
      <c r="BO98">
        <f t="shared" si="67"/>
        <v>0</v>
      </c>
      <c r="BP98">
        <f t="shared" si="67"/>
        <v>0</v>
      </c>
      <c r="BQ98">
        <f t="shared" si="67"/>
        <v>0</v>
      </c>
      <c r="BR98">
        <f t="shared" si="67"/>
        <v>0</v>
      </c>
    </row>
    <row r="99" spans="52:70" ht="14.25" customHeight="1" x14ac:dyDescent="0.15">
      <c r="AZ99">
        <v>93</v>
      </c>
      <c r="BA99" t="str">
        <f>IF(ISERROR(VLOOKUP($AZ99,申込一覧表!$AJ$5:$AO$107,3,0)),"",VLOOKUP($AZ99,申込一覧表!$AJ$5:$AO$107,3,0))</f>
        <v/>
      </c>
      <c r="BB99" t="str">
        <f>IF(ISERROR(VLOOKUP($AZ99,申込一覧表!$AJ$5:$AO$107,3,0)),"",VLOOKUP($AZ99,申込一覧表!$AJ$5:$AO$107,4,0))</f>
        <v/>
      </c>
      <c r="BC99" t="str">
        <f>IF(ISERROR(VLOOKUP($AZ99,申込一覧表!$AJ$5:$AO$107,3,0)),"",VLOOKUP($AZ99,申込一覧表!$AJ$5:$AR$107,9,0))</f>
        <v/>
      </c>
      <c r="BD99" t="str">
        <f>IF(ISERROR(VLOOKUP($AZ99,申込一覧表!$AJ$5:$AO$107,3,0)),"",VLOOKUP($AZ99,申込一覧表!$AJ$5:$AO$107,6,0))</f>
        <v/>
      </c>
      <c r="BE99" t="str">
        <f>IF(ISERROR(VLOOKUP($AZ99,申込一覧表!$AJ$5:$AY$107,3,0)),"",VLOOKUP($AZ99,申込一覧表!$AJ$5:$AY$107,13,0))</f>
        <v/>
      </c>
      <c r="BF99" t="str">
        <f>IF(ISERROR(VLOOKUP($AZ99,申込一覧表!$AJ$5:$AY$107,3,0)),"",VLOOKUP($AZ99,申込一覧表!$AJ$5:$AY$107,8,0))</f>
        <v/>
      </c>
      <c r="BG99">
        <f t="shared" si="66"/>
        <v>0</v>
      </c>
      <c r="BH99">
        <f t="shared" si="67"/>
        <v>0</v>
      </c>
      <c r="BI99">
        <f t="shared" si="67"/>
        <v>0</v>
      </c>
      <c r="BJ99">
        <f t="shared" si="67"/>
        <v>0</v>
      </c>
      <c r="BK99">
        <f t="shared" si="67"/>
        <v>0</v>
      </c>
      <c r="BL99">
        <f t="shared" si="67"/>
        <v>0</v>
      </c>
      <c r="BM99">
        <f t="shared" si="67"/>
        <v>0</v>
      </c>
      <c r="BN99">
        <f t="shared" si="67"/>
        <v>0</v>
      </c>
      <c r="BO99">
        <f t="shared" si="67"/>
        <v>0</v>
      </c>
      <c r="BP99">
        <f t="shared" si="67"/>
        <v>0</v>
      </c>
      <c r="BQ99">
        <f t="shared" si="67"/>
        <v>0</v>
      </c>
      <c r="BR99">
        <f t="shared" si="67"/>
        <v>0</v>
      </c>
    </row>
    <row r="100" spans="52:70" ht="14.25" customHeight="1" x14ac:dyDescent="0.15">
      <c r="AZ100">
        <v>94</v>
      </c>
      <c r="BA100" t="str">
        <f>IF(ISERROR(VLOOKUP($AZ100,申込一覧表!$AJ$5:$AO$107,3,0)),"",VLOOKUP($AZ100,申込一覧表!$AJ$5:$AO$107,3,0))</f>
        <v/>
      </c>
      <c r="BB100" t="str">
        <f>IF(ISERROR(VLOOKUP($AZ100,申込一覧表!$AJ$5:$AO$107,3,0)),"",VLOOKUP($AZ100,申込一覧表!$AJ$5:$AO$107,4,0))</f>
        <v/>
      </c>
      <c r="BC100" t="str">
        <f>IF(ISERROR(VLOOKUP($AZ100,申込一覧表!$AJ$5:$AO$107,3,0)),"",VLOOKUP($AZ100,申込一覧表!$AJ$5:$AR$107,9,0))</f>
        <v/>
      </c>
      <c r="BD100" t="str">
        <f>IF(ISERROR(VLOOKUP($AZ100,申込一覧表!$AJ$5:$AO$107,3,0)),"",VLOOKUP($AZ100,申込一覧表!$AJ$5:$AO$107,6,0))</f>
        <v/>
      </c>
      <c r="BE100" t="str">
        <f>IF(ISERROR(VLOOKUP($AZ100,申込一覧表!$AJ$5:$AY$107,3,0)),"",VLOOKUP($AZ100,申込一覧表!$AJ$5:$AY$107,13,0))</f>
        <v/>
      </c>
      <c r="BF100" t="str">
        <f>IF(ISERROR(VLOOKUP($AZ100,申込一覧表!$AJ$5:$AY$107,3,0)),"",VLOOKUP($AZ100,申込一覧表!$AJ$5:$AY$107,8,0))</f>
        <v/>
      </c>
      <c r="BG100">
        <f t="shared" si="66"/>
        <v>0</v>
      </c>
      <c r="BH100">
        <f t="shared" si="67"/>
        <v>0</v>
      </c>
      <c r="BI100">
        <f t="shared" si="67"/>
        <v>0</v>
      </c>
      <c r="BJ100">
        <f t="shared" si="67"/>
        <v>0</v>
      </c>
      <c r="BK100">
        <f t="shared" si="67"/>
        <v>0</v>
      </c>
      <c r="BL100">
        <f t="shared" si="67"/>
        <v>0</v>
      </c>
      <c r="BM100">
        <f t="shared" si="67"/>
        <v>0</v>
      </c>
      <c r="BN100">
        <f t="shared" si="67"/>
        <v>0</v>
      </c>
      <c r="BO100">
        <f t="shared" si="67"/>
        <v>0</v>
      </c>
      <c r="BP100">
        <f t="shared" si="67"/>
        <v>0</v>
      </c>
      <c r="BQ100">
        <f t="shared" si="67"/>
        <v>0</v>
      </c>
      <c r="BR100">
        <f t="shared" si="67"/>
        <v>0</v>
      </c>
    </row>
    <row r="101" spans="52:70" ht="14.25" customHeight="1" x14ac:dyDescent="0.15">
      <c r="AZ101">
        <v>95</v>
      </c>
      <c r="BA101" t="str">
        <f>IF(ISERROR(VLOOKUP($AZ101,申込一覧表!$AJ$5:$AO$107,3,0)),"",VLOOKUP($AZ101,申込一覧表!$AJ$5:$AO$107,3,0))</f>
        <v/>
      </c>
      <c r="BB101" t="str">
        <f>IF(ISERROR(VLOOKUP($AZ101,申込一覧表!$AJ$5:$AO$107,3,0)),"",VLOOKUP($AZ101,申込一覧表!$AJ$5:$AO$107,4,0))</f>
        <v/>
      </c>
      <c r="BC101" t="str">
        <f>IF(ISERROR(VLOOKUP($AZ101,申込一覧表!$AJ$5:$AO$107,3,0)),"",VLOOKUP($AZ101,申込一覧表!$AJ$5:$AR$107,9,0))</f>
        <v/>
      </c>
      <c r="BD101" t="str">
        <f>IF(ISERROR(VLOOKUP($AZ101,申込一覧表!$AJ$5:$AO$107,3,0)),"",VLOOKUP($AZ101,申込一覧表!$AJ$5:$AO$107,6,0))</f>
        <v/>
      </c>
      <c r="BE101" t="str">
        <f>IF(ISERROR(VLOOKUP($AZ101,申込一覧表!$AJ$5:$AY$107,3,0)),"",VLOOKUP($AZ101,申込一覧表!$AJ$5:$AY$107,13,0))</f>
        <v/>
      </c>
      <c r="BF101" t="str">
        <f>IF(ISERROR(VLOOKUP($AZ101,申込一覧表!$AJ$5:$AY$107,3,0)),"",VLOOKUP($AZ101,申込一覧表!$AJ$5:$AY$107,8,0))</f>
        <v/>
      </c>
      <c r="BG101">
        <f t="shared" si="66"/>
        <v>0</v>
      </c>
      <c r="BH101">
        <f t="shared" si="67"/>
        <v>0</v>
      </c>
      <c r="BI101">
        <f t="shared" si="67"/>
        <v>0</v>
      </c>
      <c r="BJ101">
        <f t="shared" si="67"/>
        <v>0</v>
      </c>
      <c r="BK101">
        <f t="shared" si="67"/>
        <v>0</v>
      </c>
      <c r="BL101">
        <f t="shared" si="67"/>
        <v>0</v>
      </c>
      <c r="BM101">
        <f t="shared" si="67"/>
        <v>0</v>
      </c>
      <c r="BN101">
        <f t="shared" si="67"/>
        <v>0</v>
      </c>
      <c r="BO101">
        <f t="shared" si="67"/>
        <v>0</v>
      </c>
      <c r="BP101">
        <f t="shared" si="67"/>
        <v>0</v>
      </c>
      <c r="BQ101">
        <f t="shared" si="67"/>
        <v>0</v>
      </c>
      <c r="BR101">
        <f t="shared" si="67"/>
        <v>0</v>
      </c>
    </row>
    <row r="102" spans="52:70" ht="14.25" customHeight="1" x14ac:dyDescent="0.15">
      <c r="AZ102">
        <v>96</v>
      </c>
      <c r="BA102" t="str">
        <f>IF(ISERROR(VLOOKUP($AZ102,申込一覧表!$AJ$5:$AO$107,3,0)),"",VLOOKUP($AZ102,申込一覧表!$AJ$5:$AO$107,3,0))</f>
        <v/>
      </c>
      <c r="BB102" t="str">
        <f>IF(ISERROR(VLOOKUP($AZ102,申込一覧表!$AJ$5:$AO$107,3,0)),"",VLOOKUP($AZ102,申込一覧表!$AJ$5:$AO$107,4,0))</f>
        <v/>
      </c>
      <c r="BC102" t="str">
        <f>IF(ISERROR(VLOOKUP($AZ102,申込一覧表!$AJ$5:$AO$107,3,0)),"",VLOOKUP($AZ102,申込一覧表!$AJ$5:$AR$107,9,0))</f>
        <v/>
      </c>
      <c r="BD102" t="str">
        <f>IF(ISERROR(VLOOKUP($AZ102,申込一覧表!$AJ$5:$AO$107,3,0)),"",VLOOKUP($AZ102,申込一覧表!$AJ$5:$AO$107,6,0))</f>
        <v/>
      </c>
      <c r="BE102" t="str">
        <f>IF(ISERROR(VLOOKUP($AZ102,申込一覧表!$AJ$5:$AY$107,3,0)),"",VLOOKUP($AZ102,申込一覧表!$AJ$5:$AY$107,13,0))</f>
        <v/>
      </c>
      <c r="BF102" t="str">
        <f>IF(ISERROR(VLOOKUP($AZ102,申込一覧表!$AJ$5:$AY$107,3,0)),"",VLOOKUP($AZ102,申込一覧表!$AJ$5:$AY$107,8,0))</f>
        <v/>
      </c>
      <c r="BG102">
        <f t="shared" si="66"/>
        <v>0</v>
      </c>
      <c r="BH102">
        <f t="shared" si="67"/>
        <v>0</v>
      </c>
      <c r="BI102">
        <f t="shared" si="67"/>
        <v>0</v>
      </c>
      <c r="BJ102">
        <f t="shared" si="67"/>
        <v>0</v>
      </c>
      <c r="BK102">
        <f t="shared" si="67"/>
        <v>0</v>
      </c>
      <c r="BL102">
        <f t="shared" si="67"/>
        <v>0</v>
      </c>
      <c r="BM102">
        <f t="shared" si="67"/>
        <v>0</v>
      </c>
      <c r="BN102">
        <f t="shared" si="67"/>
        <v>0</v>
      </c>
      <c r="BO102">
        <f t="shared" si="67"/>
        <v>0</v>
      </c>
      <c r="BP102">
        <f t="shared" si="67"/>
        <v>0</v>
      </c>
      <c r="BQ102">
        <f t="shared" si="67"/>
        <v>0</v>
      </c>
      <c r="BR102">
        <f t="shared" si="67"/>
        <v>0</v>
      </c>
    </row>
    <row r="103" spans="52:70" ht="14.25" customHeight="1" x14ac:dyDescent="0.15">
      <c r="AZ103">
        <v>97</v>
      </c>
      <c r="BA103" t="str">
        <f>IF(ISERROR(VLOOKUP($AZ103,申込一覧表!$AJ$5:$AO$107,3,0)),"",VLOOKUP($AZ103,申込一覧表!$AJ$5:$AO$107,3,0))</f>
        <v/>
      </c>
      <c r="BB103" t="str">
        <f>IF(ISERROR(VLOOKUP($AZ103,申込一覧表!$AJ$5:$AO$107,3,0)),"",VLOOKUP($AZ103,申込一覧表!$AJ$5:$AO$107,4,0))</f>
        <v/>
      </c>
      <c r="BC103" t="str">
        <f>IF(ISERROR(VLOOKUP($AZ103,申込一覧表!$AJ$5:$AO$107,3,0)),"",VLOOKUP($AZ103,申込一覧表!$AJ$5:$AR$107,9,0))</f>
        <v/>
      </c>
      <c r="BD103" t="str">
        <f>IF(ISERROR(VLOOKUP($AZ103,申込一覧表!$AJ$5:$AO$107,3,0)),"",VLOOKUP($AZ103,申込一覧表!$AJ$5:$AO$107,6,0))</f>
        <v/>
      </c>
      <c r="BE103" t="str">
        <f>IF(ISERROR(VLOOKUP($AZ103,申込一覧表!$AJ$5:$AY$107,3,0)),"",VLOOKUP($AZ103,申込一覧表!$AJ$5:$AY$107,13,0))</f>
        <v/>
      </c>
      <c r="BF103" t="str">
        <f>IF(ISERROR(VLOOKUP($AZ103,申込一覧表!$AJ$5:$AY$107,3,0)),"",VLOOKUP($AZ103,申込一覧表!$AJ$5:$AY$107,8,0))</f>
        <v/>
      </c>
      <c r="BG103">
        <f t="shared" si="66"/>
        <v>0</v>
      </c>
      <c r="BH103">
        <f t="shared" si="67"/>
        <v>0</v>
      </c>
      <c r="BI103">
        <f t="shared" si="67"/>
        <v>0</v>
      </c>
      <c r="BJ103">
        <f t="shared" si="67"/>
        <v>0</v>
      </c>
      <c r="BK103">
        <f t="shared" si="67"/>
        <v>0</v>
      </c>
      <c r="BL103">
        <f t="shared" si="67"/>
        <v>0</v>
      </c>
      <c r="BM103">
        <f t="shared" si="67"/>
        <v>0</v>
      </c>
      <c r="BN103">
        <f t="shared" si="67"/>
        <v>0</v>
      </c>
      <c r="BO103">
        <f t="shared" si="67"/>
        <v>0</v>
      </c>
      <c r="BP103">
        <f t="shared" si="67"/>
        <v>0</v>
      </c>
      <c r="BQ103">
        <f t="shared" si="67"/>
        <v>0</v>
      </c>
      <c r="BR103">
        <f t="shared" si="67"/>
        <v>0</v>
      </c>
    </row>
    <row r="104" spans="52:70" ht="14.25" customHeight="1" x14ac:dyDescent="0.15">
      <c r="AZ104">
        <v>98</v>
      </c>
      <c r="BA104" t="str">
        <f>IF(ISERROR(VLOOKUP($AZ104,申込一覧表!$AJ$5:$AO$107,3,0)),"",VLOOKUP($AZ104,申込一覧表!$AJ$5:$AO$107,3,0))</f>
        <v/>
      </c>
      <c r="BB104" t="str">
        <f>IF(ISERROR(VLOOKUP($AZ104,申込一覧表!$AJ$5:$AO$107,3,0)),"",VLOOKUP($AZ104,申込一覧表!$AJ$5:$AO$107,4,0))</f>
        <v/>
      </c>
      <c r="BC104" t="str">
        <f>IF(ISERROR(VLOOKUP($AZ104,申込一覧表!$AJ$5:$AO$107,3,0)),"",VLOOKUP($AZ104,申込一覧表!$AJ$5:$AR$107,9,0))</f>
        <v/>
      </c>
      <c r="BD104" t="str">
        <f>IF(ISERROR(VLOOKUP($AZ104,申込一覧表!$AJ$5:$AO$107,3,0)),"",VLOOKUP($AZ104,申込一覧表!$AJ$5:$AO$107,6,0))</f>
        <v/>
      </c>
      <c r="BE104" t="str">
        <f>IF(ISERROR(VLOOKUP($AZ104,申込一覧表!$AJ$5:$AY$107,3,0)),"",VLOOKUP($AZ104,申込一覧表!$AJ$5:$AY$107,13,0))</f>
        <v/>
      </c>
      <c r="BF104" t="str">
        <f>IF(ISERROR(VLOOKUP($AZ104,申込一覧表!$AJ$5:$AY$107,3,0)),"",VLOOKUP($AZ104,申込一覧表!$AJ$5:$AY$107,8,0))</f>
        <v/>
      </c>
      <c r="BG104">
        <f t="shared" si="66"/>
        <v>0</v>
      </c>
      <c r="BH104">
        <f t="shared" si="67"/>
        <v>0</v>
      </c>
      <c r="BI104">
        <f t="shared" si="67"/>
        <v>0</v>
      </c>
      <c r="BJ104">
        <f t="shared" si="67"/>
        <v>0</v>
      </c>
      <c r="BK104">
        <f t="shared" si="67"/>
        <v>0</v>
      </c>
      <c r="BL104">
        <f t="shared" si="67"/>
        <v>0</v>
      </c>
      <c r="BM104">
        <f t="shared" si="67"/>
        <v>0</v>
      </c>
      <c r="BN104">
        <f t="shared" si="67"/>
        <v>0</v>
      </c>
      <c r="BO104">
        <f t="shared" si="67"/>
        <v>0</v>
      </c>
      <c r="BP104">
        <f t="shared" si="67"/>
        <v>0</v>
      </c>
      <c r="BQ104">
        <f t="shared" si="67"/>
        <v>0</v>
      </c>
      <c r="BR104">
        <f t="shared" si="67"/>
        <v>0</v>
      </c>
    </row>
    <row r="105" spans="52:70" ht="14.25" customHeight="1" x14ac:dyDescent="0.15">
      <c r="AZ105">
        <v>99</v>
      </c>
      <c r="BA105" t="str">
        <f>IF(ISERROR(VLOOKUP($AZ105,申込一覧表!$AJ$5:$AO$107,3,0)),"",VLOOKUP($AZ105,申込一覧表!$AJ$5:$AO$107,3,0))</f>
        <v/>
      </c>
      <c r="BB105" t="str">
        <f>IF(ISERROR(VLOOKUP($AZ105,申込一覧表!$AJ$5:$AO$107,3,0)),"",VLOOKUP($AZ105,申込一覧表!$AJ$5:$AO$107,4,0))</f>
        <v/>
      </c>
      <c r="BC105" t="str">
        <f>IF(ISERROR(VLOOKUP($AZ105,申込一覧表!$AJ$5:$AO$107,3,0)),"",VLOOKUP($AZ105,申込一覧表!$AJ$5:$AR$107,9,0))</f>
        <v/>
      </c>
      <c r="BD105" t="str">
        <f>IF(ISERROR(VLOOKUP($AZ105,申込一覧表!$AJ$5:$AO$107,3,0)),"",VLOOKUP($AZ105,申込一覧表!$AJ$5:$AO$107,6,0))</f>
        <v/>
      </c>
      <c r="BE105" t="str">
        <f>IF(ISERROR(VLOOKUP($AZ105,申込一覧表!$AJ$5:$AY$107,3,0)),"",VLOOKUP($AZ105,申込一覧表!$AJ$5:$AY$107,13,0))</f>
        <v/>
      </c>
      <c r="BF105" t="str">
        <f>IF(ISERROR(VLOOKUP($AZ105,申込一覧表!$AJ$5:$AY$107,3,0)),"",VLOOKUP($AZ105,申込一覧表!$AJ$5:$AY$107,8,0))</f>
        <v/>
      </c>
      <c r="BG105">
        <f t="shared" si="66"/>
        <v>0</v>
      </c>
      <c r="BH105">
        <f t="shared" si="67"/>
        <v>0</v>
      </c>
      <c r="BI105">
        <f t="shared" si="67"/>
        <v>0</v>
      </c>
      <c r="BJ105">
        <f t="shared" si="67"/>
        <v>0</v>
      </c>
      <c r="BK105">
        <f t="shared" si="67"/>
        <v>0</v>
      </c>
      <c r="BL105">
        <f t="shared" si="67"/>
        <v>0</v>
      </c>
      <c r="BM105">
        <f t="shared" si="67"/>
        <v>0</v>
      </c>
      <c r="BN105">
        <f t="shared" si="67"/>
        <v>0</v>
      </c>
      <c r="BO105">
        <f t="shared" si="67"/>
        <v>0</v>
      </c>
      <c r="BP105">
        <f t="shared" si="67"/>
        <v>0</v>
      </c>
      <c r="BQ105">
        <f t="shared" si="67"/>
        <v>0</v>
      </c>
      <c r="BR105">
        <f t="shared" si="67"/>
        <v>0</v>
      </c>
    </row>
    <row r="106" spans="52:70" ht="14.25" customHeight="1" x14ac:dyDescent="0.15">
      <c r="AZ106">
        <v>100</v>
      </c>
      <c r="BA106" t="str">
        <f>IF(ISERROR(VLOOKUP($AZ106,申込一覧表!$AJ$5:$AO$107,3,0)),"",VLOOKUP($AZ106,申込一覧表!$AJ$5:$AO$107,3,0))</f>
        <v/>
      </c>
      <c r="BB106" t="str">
        <f>IF(ISERROR(VLOOKUP($AZ106,申込一覧表!$AJ$5:$AO$107,3,0)),"",VLOOKUP($AZ106,申込一覧表!$AJ$5:$AO$107,4,0))</f>
        <v/>
      </c>
      <c r="BC106" t="str">
        <f>IF(ISERROR(VLOOKUP($AZ106,申込一覧表!$AJ$5:$AO$107,3,0)),"",VLOOKUP($AZ106,申込一覧表!$AJ$5:$AR$107,9,0))</f>
        <v/>
      </c>
      <c r="BD106" t="str">
        <f>IF(ISERROR(VLOOKUP($AZ106,申込一覧表!$AJ$5:$AO$107,3,0)),"",VLOOKUP($AZ106,申込一覧表!$AJ$5:$AO$107,6,0))</f>
        <v/>
      </c>
      <c r="BE106" t="str">
        <f>IF(ISERROR(VLOOKUP($AZ106,申込一覧表!$AJ$5:$AY$107,3,0)),"",VLOOKUP($AZ106,申込一覧表!$AJ$5:$AY$107,13,0))</f>
        <v/>
      </c>
      <c r="BF106" t="str">
        <f>IF(ISERROR(VLOOKUP($AZ106,申込一覧表!$AJ$5:$AY$107,3,0)),"",VLOOKUP($AZ106,申込一覧表!$AJ$5:$AY$107,8,0))</f>
        <v/>
      </c>
      <c r="BG106">
        <f t="shared" si="66"/>
        <v>0</v>
      </c>
      <c r="BH106">
        <f t="shared" si="67"/>
        <v>0</v>
      </c>
      <c r="BI106">
        <f t="shared" si="67"/>
        <v>0</v>
      </c>
      <c r="BJ106">
        <f t="shared" si="67"/>
        <v>0</v>
      </c>
      <c r="BK106">
        <f t="shared" si="67"/>
        <v>0</v>
      </c>
      <c r="BL106">
        <f t="shared" si="67"/>
        <v>0</v>
      </c>
      <c r="BM106">
        <f t="shared" si="67"/>
        <v>0</v>
      </c>
      <c r="BN106">
        <f t="shared" si="67"/>
        <v>0</v>
      </c>
      <c r="BO106">
        <f t="shared" si="67"/>
        <v>0</v>
      </c>
      <c r="BP106">
        <f t="shared" si="67"/>
        <v>0</v>
      </c>
      <c r="BQ106">
        <f t="shared" si="67"/>
        <v>0</v>
      </c>
      <c r="BR106">
        <f t="shared" si="67"/>
        <v>0</v>
      </c>
    </row>
  </sheetData>
  <sheetProtection algorithmName="SHA-512" hashValue="KJO/4NE3Hlx38i/BLA3UHzaTftBNIeOEDq59ZDjHgE2s/IuNIVICBLIk6gSA+fYXZWjVmODlwcTWP8+z9/BITg==" saltValue="n9bL4qNjjWXlFG58boguNw==" spinCount="100000" sheet="1" selectLockedCells="1"/>
  <mergeCells count="10">
    <mergeCell ref="AQ4:AT4"/>
    <mergeCell ref="W4:AA4"/>
    <mergeCell ref="R4:V4"/>
    <mergeCell ref="Q4:Q5"/>
    <mergeCell ref="H1:I1"/>
    <mergeCell ref="AB4:AE4"/>
    <mergeCell ref="AF4:AI4"/>
    <mergeCell ref="AO4:AP4"/>
    <mergeCell ref="AJ4:AN4"/>
    <mergeCell ref="H3:I3"/>
  </mergeCells>
  <phoneticPr fontId="2"/>
  <conditionalFormatting sqref="C6:C65">
    <cfRule type="expression" dxfId="2" priority="2" stopIfTrue="1">
      <formula>AP6&gt;1</formula>
    </cfRule>
  </conditionalFormatting>
  <conditionalFormatting sqref="F6:I65">
    <cfRule type="expression" dxfId="1" priority="1" stopIfTrue="1">
      <formula>AND(F6&lt;&gt;"",AJ6&gt;1)</formula>
    </cfRule>
    <cfRule type="expression" dxfId="0" priority="3" stopIfTrue="1">
      <formula>AB6=1</formula>
    </cfRule>
  </conditionalFormatting>
  <dataValidations xWindow="255" yWindow="350" count="5">
    <dataValidation imeMode="off" allowBlank="1" showInputMessage="1" showErrorMessage="1" promptTitle="エントリータイム入力" prompt="例　30秒45　→　30.45_x000a_１分13秒32 → 113.32" sqref="E6:E65" xr:uid="{00000000-0002-0000-0200-000000000000}"/>
    <dataValidation allowBlank="1" showInputMessage="1" showErrorMessage="1" prompt="入力不要" sqref="A6:C65 K6:L65" xr:uid="{00000000-0002-0000-0200-000001000000}"/>
    <dataValidation type="list" allowBlank="1" showInputMessage="1" showErrorMessage="1" promptTitle="種目選択" prompt="種目を選択して下さい。" sqref="D13:D65" xr:uid="{00000000-0002-0000-0200-000002000000}">
      <formula1>$AV$6:$AV$10</formula1>
    </dataValidation>
    <dataValidation type="list" allowBlank="1" showInputMessage="1" showErrorMessage="1" promptTitle="リレー泳者" prompt="リレーの泳者を選択して下さい。_x000a_（個人種目出場者のみ選択可能です。）" sqref="F6:I65" xr:uid="{00000000-0002-0000-0200-000003000000}">
      <formula1>$BA$6:$BA$106</formula1>
    </dataValidation>
    <dataValidation type="list" allowBlank="1" showInputMessage="1" showErrorMessage="1" promptTitle="種目選択" prompt="種目を選択して下さい。" sqref="D6:D12" xr:uid="{00000000-0002-0000-0200-000004000000}">
      <formula1>$AV$6:$AV$8</formula1>
    </dataValidation>
  </dataValidations>
  <printOptions horizontalCentered="1"/>
  <pageMargins left="0.47244094488188981" right="0.47244094488188981" top="0.59055118110236227" bottom="0.39370078740157483" header="0.51181102362204722" footer="0.51181102362204722"/>
  <pageSetup paperSize="9" scale="89" orientation="portrait" horizontalDpi="4294967292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AJ3"/>
  <sheetViews>
    <sheetView workbookViewId="0">
      <selection activeCell="S3" sqref="S3"/>
    </sheetView>
  </sheetViews>
  <sheetFormatPr defaultRowHeight="12" x14ac:dyDescent="0.15"/>
  <cols>
    <col min="1" max="1" width="4.85546875" customWidth="1"/>
    <col min="2" max="2" width="11.85546875" bestFit="1" customWidth="1"/>
    <col min="3" max="3" width="14.7109375" customWidth="1"/>
    <col min="4" max="4" width="41.7109375" customWidth="1"/>
    <col min="5" max="5" width="15.7109375" customWidth="1"/>
    <col min="6" max="6" width="12.140625" customWidth="1"/>
    <col min="7" max="7" width="13.7109375" customWidth="1"/>
  </cols>
  <sheetData>
    <row r="1" spans="1:36" x14ac:dyDescent="0.15">
      <c r="H1" t="s">
        <v>55</v>
      </c>
      <c r="K1" t="s">
        <v>57</v>
      </c>
      <c r="N1" t="s">
        <v>56</v>
      </c>
      <c r="AB1" t="s">
        <v>224</v>
      </c>
      <c r="AF1" t="s">
        <v>222</v>
      </c>
    </row>
    <row r="2" spans="1:36" x14ac:dyDescent="0.15">
      <c r="A2" t="s">
        <v>64</v>
      </c>
      <c r="B2" t="s">
        <v>50</v>
      </c>
      <c r="C2" t="s">
        <v>51</v>
      </c>
      <c r="D2" t="s">
        <v>12</v>
      </c>
      <c r="E2" t="s">
        <v>54</v>
      </c>
      <c r="F2" t="s">
        <v>52</v>
      </c>
      <c r="G2" t="s">
        <v>53</v>
      </c>
      <c r="H2" t="s">
        <v>26</v>
      </c>
      <c r="I2" t="s">
        <v>27</v>
      </c>
      <c r="J2" t="s">
        <v>28</v>
      </c>
      <c r="K2" t="s">
        <v>26</v>
      </c>
      <c r="L2" t="s">
        <v>27</v>
      </c>
      <c r="M2" t="s">
        <v>28</v>
      </c>
      <c r="N2" t="s">
        <v>58</v>
      </c>
      <c r="O2" t="s">
        <v>59</v>
      </c>
      <c r="P2" t="s">
        <v>60</v>
      </c>
      <c r="Q2" t="s">
        <v>61</v>
      </c>
      <c r="R2" t="s">
        <v>62</v>
      </c>
      <c r="S2" t="s">
        <v>63</v>
      </c>
      <c r="T2" t="s">
        <v>28</v>
      </c>
      <c r="U2" t="s">
        <v>192</v>
      </c>
      <c r="V2" t="s">
        <v>193</v>
      </c>
      <c r="W2" t="s">
        <v>194</v>
      </c>
      <c r="X2" t="s">
        <v>195</v>
      </c>
      <c r="Y2" t="s">
        <v>196</v>
      </c>
      <c r="Z2" t="s">
        <v>197</v>
      </c>
      <c r="AA2" t="s">
        <v>210</v>
      </c>
      <c r="AB2" t="s">
        <v>215</v>
      </c>
      <c r="AC2" t="s">
        <v>219</v>
      </c>
      <c r="AD2" t="s">
        <v>220</v>
      </c>
      <c r="AE2" t="s">
        <v>221</v>
      </c>
      <c r="AF2" t="s">
        <v>215</v>
      </c>
      <c r="AG2" t="s">
        <v>219</v>
      </c>
      <c r="AH2" t="s">
        <v>220</v>
      </c>
      <c r="AI2" t="s">
        <v>221</v>
      </c>
      <c r="AJ2" t="s">
        <v>223</v>
      </c>
    </row>
    <row r="3" spans="1:36" x14ac:dyDescent="0.15">
      <c r="B3" s="24" t="str">
        <f>申込書!AB6</f>
        <v/>
      </c>
      <c r="C3" s="25">
        <f>申込書!Q6</f>
        <v>0</v>
      </c>
      <c r="D3">
        <f>申込書!C8</f>
        <v>0</v>
      </c>
      <c r="E3">
        <f>申込書!S12</f>
        <v>0</v>
      </c>
      <c r="F3">
        <f>申込書!C12</f>
        <v>0</v>
      </c>
      <c r="G3">
        <f>申込書!C10</f>
        <v>0</v>
      </c>
      <c r="H3">
        <f>申込書!F21</f>
        <v>0</v>
      </c>
      <c r="I3">
        <f>申込書!N21</f>
        <v>0</v>
      </c>
      <c r="J3">
        <f>H3+I3</f>
        <v>0</v>
      </c>
      <c r="K3" s="24">
        <f>申込書!E23</f>
        <v>0</v>
      </c>
      <c r="L3" s="24">
        <f>申込書!M23</f>
        <v>0</v>
      </c>
      <c r="M3">
        <f>K3+L3</f>
        <v>0</v>
      </c>
      <c r="N3">
        <f>リレーオーダー用紙!AY15</f>
        <v>0</v>
      </c>
      <c r="O3">
        <f>リレーオーダー用紙!AY18</f>
        <v>0</v>
      </c>
      <c r="P3">
        <f>リレーオーダー用紙!AY16</f>
        <v>0</v>
      </c>
      <c r="Q3">
        <f>リレーオーダー用紙!AY19</f>
        <v>0</v>
      </c>
      <c r="S3">
        <f>申込書!P27</f>
        <v>0</v>
      </c>
      <c r="T3">
        <f>SUM(N3:S3)</f>
        <v>0</v>
      </c>
      <c r="U3">
        <f>申込書!D14</f>
        <v>0</v>
      </c>
      <c r="V3">
        <f>申込書!D15</f>
        <v>0</v>
      </c>
      <c r="W3">
        <f>申込書!D16</f>
        <v>0</v>
      </c>
      <c r="X3">
        <f>申込書!F17</f>
        <v>0</v>
      </c>
      <c r="Y3">
        <f>申込書!P17</f>
        <v>0</v>
      </c>
      <c r="Z3">
        <f>申込書!F18</f>
        <v>0</v>
      </c>
      <c r="AA3" s="75">
        <f>申込書!H44</f>
        <v>0</v>
      </c>
      <c r="AB3">
        <f>申込書!E30</f>
        <v>0</v>
      </c>
      <c r="AC3">
        <f>申込書!E31</f>
        <v>0</v>
      </c>
      <c r="AD3">
        <f>申込書!G32</f>
        <v>0</v>
      </c>
      <c r="AE3">
        <f>申込書!G33</f>
        <v>0</v>
      </c>
      <c r="AF3">
        <f>申込書!O30</f>
        <v>0</v>
      </c>
      <c r="AG3">
        <f>申込書!O31</f>
        <v>0</v>
      </c>
      <c r="AH3">
        <f>申込書!Q32</f>
        <v>0</v>
      </c>
      <c r="AI3">
        <f>申込書!Q33</f>
        <v>0</v>
      </c>
      <c r="AJ3">
        <f>申込書!K47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2"/>
  <sheetViews>
    <sheetView workbookViewId="0">
      <selection activeCell="S3" sqref="S3"/>
    </sheetView>
  </sheetViews>
  <sheetFormatPr defaultRowHeight="12" x14ac:dyDescent="0.15"/>
  <cols>
    <col min="1" max="1" width="8.7109375" customWidth="1"/>
    <col min="2" max="2" width="32.42578125" customWidth="1"/>
    <col min="3" max="3" width="9.7109375" bestFit="1" customWidth="1"/>
    <col min="4" max="5" width="12.7109375" customWidth="1"/>
  </cols>
  <sheetData>
    <row r="1" spans="1:5" x14ac:dyDescent="0.15">
      <c r="A1" t="s">
        <v>135</v>
      </c>
      <c r="B1" t="s">
        <v>139</v>
      </c>
      <c r="C1" t="s">
        <v>140</v>
      </c>
      <c r="D1" t="s">
        <v>141</v>
      </c>
      <c r="E1" t="s">
        <v>142</v>
      </c>
    </row>
    <row r="2" spans="1:5" x14ac:dyDescent="0.15">
      <c r="A2" s="59" t="str">
        <f>申込書!AB6</f>
        <v/>
      </c>
      <c r="B2" s="58">
        <f>申込書!C8</f>
        <v>0</v>
      </c>
      <c r="C2" s="60">
        <f>申込書!Q6</f>
        <v>0</v>
      </c>
      <c r="D2" s="58">
        <f>申込書!S12</f>
        <v>0</v>
      </c>
      <c r="E2" s="58">
        <f>申込書!S12</f>
        <v>0</v>
      </c>
    </row>
    <row r="3" spans="1:5" x14ac:dyDescent="0.15">
      <c r="A3" t="str">
        <f>IF(申込一覧表!Y6="","",申込一覧表!Y6)</f>
        <v/>
      </c>
      <c r="B3" t="str">
        <f>IF(A3="","",申込一覧表!Z6)</f>
        <v/>
      </c>
      <c r="C3" t="str">
        <f>IF(B3="","",B3)</f>
        <v/>
      </c>
    </row>
    <row r="4" spans="1:5" x14ac:dyDescent="0.15">
      <c r="A4" t="str">
        <f>IF(申込一覧表!Y7="","",申込一覧表!Y7)</f>
        <v/>
      </c>
      <c r="B4" t="str">
        <f>IF(A4="","",申込一覧表!Z7)</f>
        <v/>
      </c>
      <c r="C4" t="str">
        <f t="shared" ref="C4:C65" si="0">IF(B4="","",B4)</f>
        <v/>
      </c>
    </row>
    <row r="5" spans="1:5" x14ac:dyDescent="0.15">
      <c r="A5" t="str">
        <f>IF(申込一覧表!Y8="","",申込一覧表!Y8)</f>
        <v/>
      </c>
      <c r="B5" t="str">
        <f>IF(A5="","",申込一覧表!Z8)</f>
        <v/>
      </c>
      <c r="C5" t="str">
        <f t="shared" si="0"/>
        <v/>
      </c>
    </row>
    <row r="6" spans="1:5" x14ac:dyDescent="0.15">
      <c r="A6" t="str">
        <f>IF(申込一覧表!Y9="","",申込一覧表!Y9)</f>
        <v/>
      </c>
      <c r="B6" t="str">
        <f>IF(A6="","",申込一覧表!Z9)</f>
        <v/>
      </c>
      <c r="C6" t="str">
        <f t="shared" si="0"/>
        <v/>
      </c>
    </row>
    <row r="7" spans="1:5" x14ac:dyDescent="0.15">
      <c r="A7" t="str">
        <f>IF(申込一覧表!Y10="","",申込一覧表!Y10)</f>
        <v/>
      </c>
      <c r="B7" t="str">
        <f>IF(A7="","",申込一覧表!Z10)</f>
        <v/>
      </c>
      <c r="C7" t="str">
        <f t="shared" si="0"/>
        <v/>
      </c>
    </row>
    <row r="8" spans="1:5" x14ac:dyDescent="0.15">
      <c r="A8" t="str">
        <f>IF(申込一覧表!Y11="","",申込一覧表!Y11)</f>
        <v/>
      </c>
      <c r="B8" t="str">
        <f>IF(A8="","",申込一覧表!Z11)</f>
        <v/>
      </c>
      <c r="C8" t="str">
        <f t="shared" si="0"/>
        <v/>
      </c>
    </row>
    <row r="9" spans="1:5" x14ac:dyDescent="0.15">
      <c r="A9" t="str">
        <f>IF(申込一覧表!Y12="","",申込一覧表!Y12)</f>
        <v/>
      </c>
      <c r="B9" t="str">
        <f>IF(A9="","",申込一覧表!Z12)</f>
        <v/>
      </c>
      <c r="C9" t="str">
        <f t="shared" si="0"/>
        <v/>
      </c>
    </row>
    <row r="10" spans="1:5" x14ac:dyDescent="0.15">
      <c r="A10" t="str">
        <f>IF(申込一覧表!Y13="","",申込一覧表!Y13)</f>
        <v/>
      </c>
      <c r="B10" t="str">
        <f>IF(A10="","",申込一覧表!Z13)</f>
        <v/>
      </c>
      <c r="C10" t="str">
        <f t="shared" si="0"/>
        <v/>
      </c>
    </row>
    <row r="11" spans="1:5" x14ac:dyDescent="0.15">
      <c r="A11" t="str">
        <f>IF(申込一覧表!Y14="","",申込一覧表!Y14)</f>
        <v/>
      </c>
      <c r="B11" t="str">
        <f>IF(A11="","",申込一覧表!Z14)</f>
        <v/>
      </c>
      <c r="C11" t="str">
        <f t="shared" si="0"/>
        <v/>
      </c>
    </row>
    <row r="12" spans="1:5" x14ac:dyDescent="0.15">
      <c r="A12" t="str">
        <f>IF(申込一覧表!Y15="","",申込一覧表!Y15)</f>
        <v/>
      </c>
      <c r="B12" t="str">
        <f>IF(A12="","",申込一覧表!Z15)</f>
        <v/>
      </c>
      <c r="C12" t="str">
        <f t="shared" si="0"/>
        <v/>
      </c>
    </row>
    <row r="13" spans="1:5" x14ac:dyDescent="0.15">
      <c r="A13" t="str">
        <f>IF(申込一覧表!Y16="","",申込一覧表!Y16)</f>
        <v/>
      </c>
      <c r="B13" t="str">
        <f>IF(A13="","",申込一覧表!Z16)</f>
        <v/>
      </c>
      <c r="C13" t="str">
        <f t="shared" si="0"/>
        <v/>
      </c>
    </row>
    <row r="14" spans="1:5" x14ac:dyDescent="0.15">
      <c r="A14" t="str">
        <f>IF(申込一覧表!Y17="","",申込一覧表!Y17)</f>
        <v/>
      </c>
      <c r="B14" t="str">
        <f>IF(A14="","",申込一覧表!Z17)</f>
        <v/>
      </c>
      <c r="C14" t="str">
        <f t="shared" si="0"/>
        <v/>
      </c>
    </row>
    <row r="15" spans="1:5" x14ac:dyDescent="0.15">
      <c r="A15" t="str">
        <f>IF(申込一覧表!Y18="","",申込一覧表!Y18)</f>
        <v/>
      </c>
      <c r="B15" t="str">
        <f>IF(A15="","",申込一覧表!Z18)</f>
        <v/>
      </c>
      <c r="C15" t="str">
        <f t="shared" si="0"/>
        <v/>
      </c>
    </row>
    <row r="16" spans="1:5" x14ac:dyDescent="0.15">
      <c r="A16" t="str">
        <f>IF(申込一覧表!Y19="","",申込一覧表!Y19)</f>
        <v/>
      </c>
      <c r="B16" t="str">
        <f>IF(A16="","",申込一覧表!Z19)</f>
        <v/>
      </c>
      <c r="C16" t="str">
        <f t="shared" si="0"/>
        <v/>
      </c>
    </row>
    <row r="17" spans="1:3" x14ac:dyDescent="0.15">
      <c r="A17" t="str">
        <f>IF(申込一覧表!Y20="","",申込一覧表!Y20)</f>
        <v/>
      </c>
      <c r="B17" t="str">
        <f>IF(A17="","",申込一覧表!Z20)</f>
        <v/>
      </c>
      <c r="C17" t="str">
        <f t="shared" si="0"/>
        <v/>
      </c>
    </row>
    <row r="18" spans="1:3" x14ac:dyDescent="0.15">
      <c r="A18" t="str">
        <f>IF(申込一覧表!Y21="","",申込一覧表!Y21)</f>
        <v/>
      </c>
      <c r="B18" t="str">
        <f>IF(A18="","",申込一覧表!Z21)</f>
        <v/>
      </c>
      <c r="C18" t="str">
        <f t="shared" si="0"/>
        <v/>
      </c>
    </row>
    <row r="19" spans="1:3" x14ac:dyDescent="0.15">
      <c r="A19" t="str">
        <f>IF(申込一覧表!Y22="","",申込一覧表!Y22)</f>
        <v/>
      </c>
      <c r="B19" t="str">
        <f>IF(A19="","",申込一覧表!Z22)</f>
        <v/>
      </c>
      <c r="C19" t="str">
        <f t="shared" si="0"/>
        <v/>
      </c>
    </row>
    <row r="20" spans="1:3" x14ac:dyDescent="0.15">
      <c r="A20" t="str">
        <f>IF(申込一覧表!Y23="","",申込一覧表!Y23)</f>
        <v/>
      </c>
      <c r="B20" t="str">
        <f>IF(A20="","",申込一覧表!Z23)</f>
        <v/>
      </c>
      <c r="C20" t="str">
        <f t="shared" si="0"/>
        <v/>
      </c>
    </row>
    <row r="21" spans="1:3" x14ac:dyDescent="0.15">
      <c r="A21" t="str">
        <f>IF(申込一覧表!Y24="","",申込一覧表!Y24)</f>
        <v/>
      </c>
      <c r="B21" t="str">
        <f>IF(A21="","",申込一覧表!Z24)</f>
        <v/>
      </c>
      <c r="C21" t="str">
        <f t="shared" si="0"/>
        <v/>
      </c>
    </row>
    <row r="22" spans="1:3" x14ac:dyDescent="0.15">
      <c r="A22" t="str">
        <f>IF(申込一覧表!Y25="","",申込一覧表!Y25)</f>
        <v/>
      </c>
      <c r="B22" t="str">
        <f>IF(A22="","",申込一覧表!Z25)</f>
        <v/>
      </c>
      <c r="C22" t="str">
        <f t="shared" si="0"/>
        <v/>
      </c>
    </row>
    <row r="23" spans="1:3" x14ac:dyDescent="0.15">
      <c r="A23" t="str">
        <f>IF(申込一覧表!Y26="","",申込一覧表!Y26)</f>
        <v/>
      </c>
      <c r="B23" t="str">
        <f>IF(A23="","",申込一覧表!Z26)</f>
        <v/>
      </c>
      <c r="C23" t="str">
        <f t="shared" si="0"/>
        <v/>
      </c>
    </row>
    <row r="24" spans="1:3" x14ac:dyDescent="0.15">
      <c r="A24" t="str">
        <f>IF(申込一覧表!Y27="","",申込一覧表!Y27)</f>
        <v/>
      </c>
      <c r="B24" t="str">
        <f>IF(A24="","",申込一覧表!Z27)</f>
        <v/>
      </c>
      <c r="C24" t="str">
        <f t="shared" si="0"/>
        <v/>
      </c>
    </row>
    <row r="25" spans="1:3" x14ac:dyDescent="0.15">
      <c r="A25" t="str">
        <f>IF(申込一覧表!Y28="","",申込一覧表!Y28)</f>
        <v/>
      </c>
      <c r="B25" t="str">
        <f>IF(A25="","",申込一覧表!Z28)</f>
        <v/>
      </c>
      <c r="C25" t="str">
        <f t="shared" si="0"/>
        <v/>
      </c>
    </row>
    <row r="26" spans="1:3" x14ac:dyDescent="0.15">
      <c r="A26" t="str">
        <f>IF(申込一覧表!Y29="","",申込一覧表!Y29)</f>
        <v/>
      </c>
      <c r="B26" t="str">
        <f>IF(A26="","",申込一覧表!Z29)</f>
        <v/>
      </c>
      <c r="C26" t="str">
        <f t="shared" si="0"/>
        <v/>
      </c>
    </row>
    <row r="27" spans="1:3" x14ac:dyDescent="0.15">
      <c r="A27" t="str">
        <f>IF(申込一覧表!Y30="","",申込一覧表!Y30)</f>
        <v/>
      </c>
      <c r="B27" t="str">
        <f>IF(A27="","",申込一覧表!Z30)</f>
        <v/>
      </c>
      <c r="C27" t="str">
        <f t="shared" si="0"/>
        <v/>
      </c>
    </row>
    <row r="28" spans="1:3" x14ac:dyDescent="0.15">
      <c r="A28" t="str">
        <f>IF(申込一覧表!Y31="","",申込一覧表!Y31)</f>
        <v/>
      </c>
      <c r="B28" t="str">
        <f>IF(A28="","",申込一覧表!Z31)</f>
        <v/>
      </c>
      <c r="C28" t="str">
        <f t="shared" si="0"/>
        <v/>
      </c>
    </row>
    <row r="29" spans="1:3" x14ac:dyDescent="0.15">
      <c r="A29" t="str">
        <f>IF(申込一覧表!Y32="","",申込一覧表!Y32)</f>
        <v/>
      </c>
      <c r="B29" t="str">
        <f>IF(A29="","",申込一覧表!Z32)</f>
        <v/>
      </c>
      <c r="C29" t="str">
        <f t="shared" si="0"/>
        <v/>
      </c>
    </row>
    <row r="30" spans="1:3" x14ac:dyDescent="0.15">
      <c r="A30" t="str">
        <f>IF(申込一覧表!Y33="","",申込一覧表!Y33)</f>
        <v/>
      </c>
      <c r="B30" t="str">
        <f>IF(A30="","",申込一覧表!Z33)</f>
        <v/>
      </c>
      <c r="C30" t="str">
        <f t="shared" si="0"/>
        <v/>
      </c>
    </row>
    <row r="31" spans="1:3" x14ac:dyDescent="0.15">
      <c r="A31" t="str">
        <f>IF(申込一覧表!Y34="","",申込一覧表!Y34)</f>
        <v/>
      </c>
      <c r="B31" t="str">
        <f>IF(A31="","",申込一覧表!Z34)</f>
        <v/>
      </c>
      <c r="C31" t="str">
        <f t="shared" si="0"/>
        <v/>
      </c>
    </row>
    <row r="32" spans="1:3" x14ac:dyDescent="0.15">
      <c r="A32" t="str">
        <f>IF(申込一覧表!Y35="","",申込一覧表!Y35)</f>
        <v/>
      </c>
      <c r="B32" t="str">
        <f>IF(A32="","",申込一覧表!Z35)</f>
        <v/>
      </c>
      <c r="C32" t="str">
        <f t="shared" si="0"/>
        <v/>
      </c>
    </row>
    <row r="33" spans="1:3" x14ac:dyDescent="0.15">
      <c r="A33" t="str">
        <f>IF(申込一覧表!Y36="","",申込一覧表!Y36)</f>
        <v/>
      </c>
      <c r="B33" t="str">
        <f>IF(A33="","",申込一覧表!Z36)</f>
        <v/>
      </c>
      <c r="C33" t="str">
        <f t="shared" si="0"/>
        <v/>
      </c>
    </row>
    <row r="34" spans="1:3" x14ac:dyDescent="0.15">
      <c r="A34" t="str">
        <f>IF(申込一覧表!Y37="","",申込一覧表!Y37)</f>
        <v/>
      </c>
      <c r="B34" t="str">
        <f>IF(A34="","",申込一覧表!Z37)</f>
        <v/>
      </c>
      <c r="C34" t="str">
        <f t="shared" si="0"/>
        <v/>
      </c>
    </row>
    <row r="35" spans="1:3" x14ac:dyDescent="0.15">
      <c r="A35" t="str">
        <f>IF(申込一覧表!Y38="","",申込一覧表!Y38)</f>
        <v/>
      </c>
      <c r="B35" t="str">
        <f>IF(A35="","",申込一覧表!Z38)</f>
        <v/>
      </c>
      <c r="C35" t="str">
        <f t="shared" si="0"/>
        <v/>
      </c>
    </row>
    <row r="36" spans="1:3" x14ac:dyDescent="0.15">
      <c r="A36" t="str">
        <f>IF(申込一覧表!Y39="","",申込一覧表!Y39)</f>
        <v/>
      </c>
      <c r="B36" t="str">
        <f>IF(A36="","",申込一覧表!Z39)</f>
        <v/>
      </c>
      <c r="C36" t="str">
        <f t="shared" si="0"/>
        <v/>
      </c>
    </row>
    <row r="37" spans="1:3" x14ac:dyDescent="0.15">
      <c r="A37" t="str">
        <f>IF(申込一覧表!Y40="","",申込一覧表!Y40)</f>
        <v/>
      </c>
      <c r="B37" t="str">
        <f>IF(A37="","",申込一覧表!Z40)</f>
        <v/>
      </c>
      <c r="C37" t="str">
        <f t="shared" si="0"/>
        <v/>
      </c>
    </row>
    <row r="38" spans="1:3" x14ac:dyDescent="0.15">
      <c r="A38" t="str">
        <f>IF(申込一覧表!Y41="","",申込一覧表!Y41)</f>
        <v/>
      </c>
      <c r="B38" t="str">
        <f>IF(A38="","",申込一覧表!Z41)</f>
        <v/>
      </c>
      <c r="C38" t="str">
        <f t="shared" si="0"/>
        <v/>
      </c>
    </row>
    <row r="39" spans="1:3" x14ac:dyDescent="0.15">
      <c r="A39" t="str">
        <f>IF(申込一覧表!Y42="","",申込一覧表!Y42)</f>
        <v/>
      </c>
      <c r="B39" t="str">
        <f>IF(A39="","",申込一覧表!Z42)</f>
        <v/>
      </c>
      <c r="C39" t="str">
        <f t="shared" si="0"/>
        <v/>
      </c>
    </row>
    <row r="40" spans="1:3" x14ac:dyDescent="0.15">
      <c r="A40" t="str">
        <f>IF(申込一覧表!Y43="","",申込一覧表!Y43)</f>
        <v/>
      </c>
      <c r="B40" t="str">
        <f>IF(A40="","",申込一覧表!Z43)</f>
        <v/>
      </c>
      <c r="C40" t="str">
        <f t="shared" si="0"/>
        <v/>
      </c>
    </row>
    <row r="41" spans="1:3" x14ac:dyDescent="0.15">
      <c r="A41" t="str">
        <f>IF(申込一覧表!Y44="","",申込一覧表!Y44)</f>
        <v/>
      </c>
      <c r="B41" t="str">
        <f>IF(A41="","",申込一覧表!Z44)</f>
        <v/>
      </c>
      <c r="C41" t="str">
        <f t="shared" si="0"/>
        <v/>
      </c>
    </row>
    <row r="42" spans="1:3" x14ac:dyDescent="0.15">
      <c r="A42" t="str">
        <f>IF(申込一覧表!Y45="","",申込一覧表!Y45)</f>
        <v/>
      </c>
      <c r="B42" t="str">
        <f>IF(A42="","",申込一覧表!Z45)</f>
        <v/>
      </c>
      <c r="C42" t="str">
        <f t="shared" si="0"/>
        <v/>
      </c>
    </row>
    <row r="43" spans="1:3" x14ac:dyDescent="0.15">
      <c r="A43" t="str">
        <f>IF(申込一覧表!Y46="","",申込一覧表!Y46)</f>
        <v/>
      </c>
      <c r="B43" t="str">
        <f>IF(A43="","",申込一覧表!Z46)</f>
        <v/>
      </c>
      <c r="C43" t="str">
        <f t="shared" si="0"/>
        <v/>
      </c>
    </row>
    <row r="44" spans="1:3" x14ac:dyDescent="0.15">
      <c r="A44" t="str">
        <f>IF(申込一覧表!Y47="","",申込一覧表!Y47)</f>
        <v/>
      </c>
      <c r="B44" t="str">
        <f>IF(A44="","",申込一覧表!Z47)</f>
        <v/>
      </c>
      <c r="C44" t="str">
        <f t="shared" si="0"/>
        <v/>
      </c>
    </row>
    <row r="45" spans="1:3" x14ac:dyDescent="0.15">
      <c r="A45" t="str">
        <f>IF(申込一覧表!Y48="","",申込一覧表!Y48)</f>
        <v/>
      </c>
      <c r="B45" t="str">
        <f>IF(A45="","",申込一覧表!Z48)</f>
        <v/>
      </c>
      <c r="C45" t="str">
        <f t="shared" si="0"/>
        <v/>
      </c>
    </row>
    <row r="46" spans="1:3" x14ac:dyDescent="0.15">
      <c r="A46" t="str">
        <f>IF(申込一覧表!Y49="","",申込一覧表!Y49)</f>
        <v/>
      </c>
      <c r="B46" t="str">
        <f>IF(A46="","",申込一覧表!Z49)</f>
        <v/>
      </c>
      <c r="C46" t="str">
        <f t="shared" si="0"/>
        <v/>
      </c>
    </row>
    <row r="47" spans="1:3" x14ac:dyDescent="0.15">
      <c r="A47" t="str">
        <f>IF(申込一覧表!Y50="","",申込一覧表!Y50)</f>
        <v/>
      </c>
      <c r="B47" t="str">
        <f>IF(A47="","",申込一覧表!Z50)</f>
        <v/>
      </c>
      <c r="C47" t="str">
        <f t="shared" si="0"/>
        <v/>
      </c>
    </row>
    <row r="48" spans="1:3" x14ac:dyDescent="0.15">
      <c r="A48" t="str">
        <f>IF(申込一覧表!Y51="","",申込一覧表!Y51)</f>
        <v/>
      </c>
      <c r="B48" t="str">
        <f>IF(A48="","",申込一覧表!Z51)</f>
        <v/>
      </c>
      <c r="C48" t="str">
        <f t="shared" si="0"/>
        <v/>
      </c>
    </row>
    <row r="49" spans="1:5" x14ac:dyDescent="0.15">
      <c r="A49" t="str">
        <f>IF(申込一覧表!Y52="","",申込一覧表!Y52)</f>
        <v/>
      </c>
      <c r="B49" t="str">
        <f>IF(A49="","",申込一覧表!Z52)</f>
        <v/>
      </c>
      <c r="C49" t="str">
        <f t="shared" si="0"/>
        <v/>
      </c>
    </row>
    <row r="50" spans="1:5" x14ac:dyDescent="0.15">
      <c r="A50" t="str">
        <f>IF(申込一覧表!Y53="","",申込一覧表!Y53)</f>
        <v/>
      </c>
      <c r="B50" t="str">
        <f>IF(A50="","",申込一覧表!Z53)</f>
        <v/>
      </c>
      <c r="C50" t="str">
        <f t="shared" si="0"/>
        <v/>
      </c>
    </row>
    <row r="51" spans="1:5" x14ac:dyDescent="0.15">
      <c r="A51" t="str">
        <f>IF(申込一覧表!Y54="","",申込一覧表!Y54)</f>
        <v/>
      </c>
      <c r="B51" t="str">
        <f>IF(A51="","",申込一覧表!Z54)</f>
        <v/>
      </c>
      <c r="C51" t="str">
        <f t="shared" si="0"/>
        <v/>
      </c>
    </row>
    <row r="52" spans="1:5" x14ac:dyDescent="0.15">
      <c r="A52" s="58" t="str">
        <f>IF(申込一覧表!Y55="","",申込一覧表!Y55)</f>
        <v/>
      </c>
      <c r="B52" s="58" t="str">
        <f>IF(A52="","",申込一覧表!Z55)</f>
        <v/>
      </c>
      <c r="C52" s="58" t="str">
        <f t="shared" si="0"/>
        <v/>
      </c>
      <c r="D52" s="58"/>
      <c r="E52" s="58"/>
    </row>
    <row r="53" spans="1:5" x14ac:dyDescent="0.15">
      <c r="A53" t="str">
        <f>IF(申込一覧表!Y58="","",申込一覧表!Y58)</f>
        <v/>
      </c>
      <c r="B53" t="str">
        <f>IF(A53="","",申込一覧表!Z58)</f>
        <v/>
      </c>
      <c r="C53" t="str">
        <f t="shared" si="0"/>
        <v/>
      </c>
    </row>
    <row r="54" spans="1:5" x14ac:dyDescent="0.15">
      <c r="A54" t="str">
        <f>IF(申込一覧表!Y59="","",申込一覧表!Y59)</f>
        <v/>
      </c>
      <c r="B54" t="str">
        <f>IF(A54="","",申込一覧表!Z59)</f>
        <v/>
      </c>
      <c r="C54" t="str">
        <f t="shared" si="0"/>
        <v/>
      </c>
    </row>
    <row r="55" spans="1:5" x14ac:dyDescent="0.15">
      <c r="A55" t="str">
        <f>IF(申込一覧表!Y60="","",申込一覧表!Y60)</f>
        <v/>
      </c>
      <c r="B55" t="str">
        <f>IF(A55="","",申込一覧表!Z60)</f>
        <v/>
      </c>
      <c r="C55" t="str">
        <f t="shared" si="0"/>
        <v/>
      </c>
    </row>
    <row r="56" spans="1:5" x14ac:dyDescent="0.15">
      <c r="A56" t="str">
        <f>IF(申込一覧表!Y61="","",申込一覧表!Y61)</f>
        <v/>
      </c>
      <c r="B56" t="str">
        <f>IF(A56="","",申込一覧表!Z61)</f>
        <v/>
      </c>
      <c r="C56" t="str">
        <f t="shared" si="0"/>
        <v/>
      </c>
    </row>
    <row r="57" spans="1:5" x14ac:dyDescent="0.15">
      <c r="A57" t="str">
        <f>IF(申込一覧表!Y62="","",申込一覧表!Y62)</f>
        <v/>
      </c>
      <c r="B57" t="str">
        <f>IF(A57="","",申込一覧表!Z62)</f>
        <v/>
      </c>
      <c r="C57" t="str">
        <f t="shared" si="0"/>
        <v/>
      </c>
    </row>
    <row r="58" spans="1:5" x14ac:dyDescent="0.15">
      <c r="A58" t="str">
        <f>IF(申込一覧表!Y63="","",申込一覧表!Y63)</f>
        <v/>
      </c>
      <c r="B58" t="str">
        <f>IF(A58="","",申込一覧表!Z63)</f>
        <v/>
      </c>
      <c r="C58" t="str">
        <f t="shared" si="0"/>
        <v/>
      </c>
    </row>
    <row r="59" spans="1:5" x14ac:dyDescent="0.15">
      <c r="A59" t="str">
        <f>IF(申込一覧表!Y64="","",申込一覧表!Y64)</f>
        <v/>
      </c>
      <c r="B59" t="str">
        <f>IF(A59="","",申込一覧表!Z64)</f>
        <v/>
      </c>
      <c r="C59" t="str">
        <f t="shared" si="0"/>
        <v/>
      </c>
    </row>
    <row r="60" spans="1:5" x14ac:dyDescent="0.15">
      <c r="A60" t="str">
        <f>IF(申込一覧表!Y65="","",申込一覧表!Y65)</f>
        <v/>
      </c>
      <c r="B60" t="str">
        <f>IF(A60="","",申込一覧表!Z65)</f>
        <v/>
      </c>
      <c r="C60" t="str">
        <f t="shared" si="0"/>
        <v/>
      </c>
    </row>
    <row r="61" spans="1:5" x14ac:dyDescent="0.15">
      <c r="A61" t="str">
        <f>IF(申込一覧表!Y66="","",申込一覧表!Y66)</f>
        <v/>
      </c>
      <c r="B61" t="str">
        <f>IF(A61="","",申込一覧表!Z66)</f>
        <v/>
      </c>
      <c r="C61" t="str">
        <f t="shared" si="0"/>
        <v/>
      </c>
    </row>
    <row r="62" spans="1:5" x14ac:dyDescent="0.15">
      <c r="A62" t="str">
        <f>IF(申込一覧表!Y67="","",申込一覧表!Y67)</f>
        <v/>
      </c>
      <c r="B62" t="str">
        <f>IF(A62="","",申込一覧表!Z67)</f>
        <v/>
      </c>
      <c r="C62" t="str">
        <f t="shared" si="0"/>
        <v/>
      </c>
    </row>
    <row r="63" spans="1:5" x14ac:dyDescent="0.15">
      <c r="A63" t="str">
        <f>IF(申込一覧表!Y68="","",申込一覧表!Y68)</f>
        <v/>
      </c>
      <c r="B63" t="str">
        <f>IF(A63="","",申込一覧表!Z68)</f>
        <v/>
      </c>
      <c r="C63" t="str">
        <f t="shared" si="0"/>
        <v/>
      </c>
    </row>
    <row r="64" spans="1:5" x14ac:dyDescent="0.15">
      <c r="A64" t="str">
        <f>IF(申込一覧表!Y69="","",申込一覧表!Y69)</f>
        <v/>
      </c>
      <c r="B64" t="str">
        <f>IF(A64="","",申込一覧表!Z69)</f>
        <v/>
      </c>
      <c r="C64" t="str">
        <f t="shared" si="0"/>
        <v/>
      </c>
    </row>
    <row r="65" spans="1:3" x14ac:dyDescent="0.15">
      <c r="A65" t="str">
        <f>IF(申込一覧表!Y70="","",申込一覧表!Y70)</f>
        <v/>
      </c>
      <c r="B65" t="str">
        <f>IF(A65="","",申込一覧表!Z70)</f>
        <v/>
      </c>
      <c r="C65" t="str">
        <f t="shared" si="0"/>
        <v/>
      </c>
    </row>
    <row r="66" spans="1:3" x14ac:dyDescent="0.15">
      <c r="A66" t="str">
        <f>IF(申込一覧表!Y71="","",申込一覧表!Y71)</f>
        <v/>
      </c>
      <c r="B66" t="str">
        <f>IF(A66="","",申込一覧表!Z71)</f>
        <v/>
      </c>
      <c r="C66" t="str">
        <f t="shared" ref="C66:C102" si="1">IF(B66="","",B66)</f>
        <v/>
      </c>
    </row>
    <row r="67" spans="1:3" x14ac:dyDescent="0.15">
      <c r="A67" t="str">
        <f>IF(申込一覧表!Y72="","",申込一覧表!Y72)</f>
        <v/>
      </c>
      <c r="B67" t="str">
        <f>IF(A67="","",申込一覧表!Z72)</f>
        <v/>
      </c>
      <c r="C67" t="str">
        <f t="shared" si="1"/>
        <v/>
      </c>
    </row>
    <row r="68" spans="1:3" x14ac:dyDescent="0.15">
      <c r="A68" t="str">
        <f>IF(申込一覧表!Y73="","",申込一覧表!Y73)</f>
        <v/>
      </c>
      <c r="B68" t="str">
        <f>IF(A68="","",申込一覧表!Z73)</f>
        <v/>
      </c>
      <c r="C68" t="str">
        <f t="shared" si="1"/>
        <v/>
      </c>
    </row>
    <row r="69" spans="1:3" x14ac:dyDescent="0.15">
      <c r="A69" t="str">
        <f>IF(申込一覧表!Y74="","",申込一覧表!Y74)</f>
        <v/>
      </c>
      <c r="B69" t="str">
        <f>IF(A69="","",申込一覧表!Z74)</f>
        <v/>
      </c>
      <c r="C69" t="str">
        <f t="shared" si="1"/>
        <v/>
      </c>
    </row>
    <row r="70" spans="1:3" x14ac:dyDescent="0.15">
      <c r="A70" t="str">
        <f>IF(申込一覧表!Y75="","",申込一覧表!Y75)</f>
        <v/>
      </c>
      <c r="B70" t="str">
        <f>IF(A70="","",申込一覧表!Z75)</f>
        <v/>
      </c>
      <c r="C70" t="str">
        <f t="shared" si="1"/>
        <v/>
      </c>
    </row>
    <row r="71" spans="1:3" x14ac:dyDescent="0.15">
      <c r="A71" t="str">
        <f>IF(申込一覧表!Y76="","",申込一覧表!Y76)</f>
        <v/>
      </c>
      <c r="B71" t="str">
        <f>IF(A71="","",申込一覧表!Z76)</f>
        <v/>
      </c>
      <c r="C71" t="str">
        <f t="shared" si="1"/>
        <v/>
      </c>
    </row>
    <row r="72" spans="1:3" x14ac:dyDescent="0.15">
      <c r="A72" t="str">
        <f>IF(申込一覧表!Y77="","",申込一覧表!Y77)</f>
        <v/>
      </c>
      <c r="B72" t="str">
        <f>IF(A72="","",申込一覧表!Z77)</f>
        <v/>
      </c>
      <c r="C72" t="str">
        <f t="shared" si="1"/>
        <v/>
      </c>
    </row>
    <row r="73" spans="1:3" x14ac:dyDescent="0.15">
      <c r="A73" t="str">
        <f>IF(申込一覧表!Y78="","",申込一覧表!Y78)</f>
        <v/>
      </c>
      <c r="B73" t="str">
        <f>IF(A73="","",申込一覧表!Z78)</f>
        <v/>
      </c>
      <c r="C73" t="str">
        <f t="shared" si="1"/>
        <v/>
      </c>
    </row>
    <row r="74" spans="1:3" x14ac:dyDescent="0.15">
      <c r="A74" t="str">
        <f>IF(申込一覧表!Y79="","",申込一覧表!Y79)</f>
        <v/>
      </c>
      <c r="B74" t="str">
        <f>IF(A74="","",申込一覧表!Z79)</f>
        <v/>
      </c>
      <c r="C74" t="str">
        <f t="shared" si="1"/>
        <v/>
      </c>
    </row>
    <row r="75" spans="1:3" x14ac:dyDescent="0.15">
      <c r="A75" t="str">
        <f>IF(申込一覧表!Y80="","",申込一覧表!Y80)</f>
        <v/>
      </c>
      <c r="B75" t="str">
        <f>IF(A75="","",申込一覧表!Z80)</f>
        <v/>
      </c>
      <c r="C75" t="str">
        <f t="shared" si="1"/>
        <v/>
      </c>
    </row>
    <row r="76" spans="1:3" x14ac:dyDescent="0.15">
      <c r="A76" t="str">
        <f>IF(申込一覧表!Y81="","",申込一覧表!Y81)</f>
        <v/>
      </c>
      <c r="B76" t="str">
        <f>IF(A76="","",申込一覧表!Z81)</f>
        <v/>
      </c>
      <c r="C76" t="str">
        <f t="shared" si="1"/>
        <v/>
      </c>
    </row>
    <row r="77" spans="1:3" x14ac:dyDescent="0.15">
      <c r="A77" t="str">
        <f>IF(申込一覧表!Y82="","",申込一覧表!Y82)</f>
        <v/>
      </c>
      <c r="B77" t="str">
        <f>IF(A77="","",申込一覧表!Z82)</f>
        <v/>
      </c>
      <c r="C77" t="str">
        <f t="shared" si="1"/>
        <v/>
      </c>
    </row>
    <row r="78" spans="1:3" x14ac:dyDescent="0.15">
      <c r="A78" t="str">
        <f>IF(申込一覧表!Y83="","",申込一覧表!Y83)</f>
        <v/>
      </c>
      <c r="B78" t="str">
        <f>IF(A78="","",申込一覧表!Z83)</f>
        <v/>
      </c>
      <c r="C78" t="str">
        <f t="shared" si="1"/>
        <v/>
      </c>
    </row>
    <row r="79" spans="1:3" x14ac:dyDescent="0.15">
      <c r="A79" t="str">
        <f>IF(申込一覧表!Y84="","",申込一覧表!Y84)</f>
        <v/>
      </c>
      <c r="B79" t="str">
        <f>IF(A79="","",申込一覧表!Z84)</f>
        <v/>
      </c>
      <c r="C79" t="str">
        <f t="shared" si="1"/>
        <v/>
      </c>
    </row>
    <row r="80" spans="1:3" x14ac:dyDescent="0.15">
      <c r="A80" t="str">
        <f>IF(申込一覧表!Y85="","",申込一覧表!Y85)</f>
        <v/>
      </c>
      <c r="B80" t="str">
        <f>IF(A80="","",申込一覧表!Z85)</f>
        <v/>
      </c>
      <c r="C80" t="str">
        <f t="shared" si="1"/>
        <v/>
      </c>
    </row>
    <row r="81" spans="1:3" x14ac:dyDescent="0.15">
      <c r="A81" t="str">
        <f>IF(申込一覧表!Y86="","",申込一覧表!Y86)</f>
        <v/>
      </c>
      <c r="B81" t="str">
        <f>IF(A81="","",申込一覧表!Z86)</f>
        <v/>
      </c>
      <c r="C81" t="str">
        <f t="shared" si="1"/>
        <v/>
      </c>
    </row>
    <row r="82" spans="1:3" x14ac:dyDescent="0.15">
      <c r="A82" t="str">
        <f>IF(申込一覧表!Y87="","",申込一覧表!Y87)</f>
        <v/>
      </c>
      <c r="B82" t="str">
        <f>IF(A82="","",申込一覧表!Z87)</f>
        <v/>
      </c>
      <c r="C82" t="str">
        <f t="shared" si="1"/>
        <v/>
      </c>
    </row>
    <row r="83" spans="1:3" x14ac:dyDescent="0.15">
      <c r="A83" t="str">
        <f>IF(申込一覧表!Y88="","",申込一覧表!Y88)</f>
        <v/>
      </c>
      <c r="B83" t="str">
        <f>IF(A83="","",申込一覧表!Z88)</f>
        <v/>
      </c>
      <c r="C83" t="str">
        <f t="shared" si="1"/>
        <v/>
      </c>
    </row>
    <row r="84" spans="1:3" x14ac:dyDescent="0.15">
      <c r="A84" t="str">
        <f>IF(申込一覧表!Y89="","",申込一覧表!Y89)</f>
        <v/>
      </c>
      <c r="B84" t="str">
        <f>IF(A84="","",申込一覧表!Z89)</f>
        <v/>
      </c>
      <c r="C84" t="str">
        <f t="shared" si="1"/>
        <v/>
      </c>
    </row>
    <row r="85" spans="1:3" x14ac:dyDescent="0.15">
      <c r="A85" t="str">
        <f>IF(申込一覧表!Y90="","",申込一覧表!Y90)</f>
        <v/>
      </c>
      <c r="B85" t="str">
        <f>IF(A85="","",申込一覧表!Z90)</f>
        <v/>
      </c>
      <c r="C85" t="str">
        <f t="shared" si="1"/>
        <v/>
      </c>
    </row>
    <row r="86" spans="1:3" x14ac:dyDescent="0.15">
      <c r="A86" t="str">
        <f>IF(申込一覧表!Y91="","",申込一覧表!Y91)</f>
        <v/>
      </c>
      <c r="B86" t="str">
        <f>IF(A86="","",申込一覧表!Z91)</f>
        <v/>
      </c>
      <c r="C86" t="str">
        <f t="shared" si="1"/>
        <v/>
      </c>
    </row>
    <row r="87" spans="1:3" x14ac:dyDescent="0.15">
      <c r="A87" t="str">
        <f>IF(申込一覧表!Y92="","",申込一覧表!Y92)</f>
        <v/>
      </c>
      <c r="B87" t="str">
        <f>IF(A87="","",申込一覧表!Z92)</f>
        <v/>
      </c>
      <c r="C87" t="str">
        <f t="shared" si="1"/>
        <v/>
      </c>
    </row>
    <row r="88" spans="1:3" x14ac:dyDescent="0.15">
      <c r="A88" t="str">
        <f>IF(申込一覧表!Y93="","",申込一覧表!Y93)</f>
        <v/>
      </c>
      <c r="B88" t="str">
        <f>IF(A88="","",申込一覧表!Z93)</f>
        <v/>
      </c>
      <c r="C88" t="str">
        <f t="shared" si="1"/>
        <v/>
      </c>
    </row>
    <row r="89" spans="1:3" x14ac:dyDescent="0.15">
      <c r="A89" t="str">
        <f>IF(申込一覧表!Y94="","",申込一覧表!Y94)</f>
        <v/>
      </c>
      <c r="B89" t="str">
        <f>IF(A89="","",申込一覧表!Z94)</f>
        <v/>
      </c>
      <c r="C89" t="str">
        <f t="shared" si="1"/>
        <v/>
      </c>
    </row>
    <row r="90" spans="1:3" x14ac:dyDescent="0.15">
      <c r="A90" t="str">
        <f>IF(申込一覧表!Y95="","",申込一覧表!Y95)</f>
        <v/>
      </c>
      <c r="B90" t="str">
        <f>IF(A90="","",申込一覧表!Z95)</f>
        <v/>
      </c>
      <c r="C90" t="str">
        <f t="shared" si="1"/>
        <v/>
      </c>
    </row>
    <row r="91" spans="1:3" x14ac:dyDescent="0.15">
      <c r="A91" t="str">
        <f>IF(申込一覧表!Y96="","",申込一覧表!Y96)</f>
        <v/>
      </c>
      <c r="B91" t="str">
        <f>IF(A91="","",申込一覧表!Z96)</f>
        <v/>
      </c>
      <c r="C91" t="str">
        <f t="shared" si="1"/>
        <v/>
      </c>
    </row>
    <row r="92" spans="1:3" x14ac:dyDescent="0.15">
      <c r="A92" t="str">
        <f>IF(申込一覧表!Y97="","",申込一覧表!Y97)</f>
        <v/>
      </c>
      <c r="B92" t="str">
        <f>IF(A92="","",申込一覧表!Z97)</f>
        <v/>
      </c>
      <c r="C92" t="str">
        <f t="shared" si="1"/>
        <v/>
      </c>
    </row>
    <row r="93" spans="1:3" x14ac:dyDescent="0.15">
      <c r="A93" t="str">
        <f>IF(申込一覧表!Y98="","",申込一覧表!Y98)</f>
        <v/>
      </c>
      <c r="B93" t="str">
        <f>IF(A93="","",申込一覧表!Z98)</f>
        <v/>
      </c>
      <c r="C93" t="str">
        <f t="shared" si="1"/>
        <v/>
      </c>
    </row>
    <row r="94" spans="1:3" x14ac:dyDescent="0.15">
      <c r="A94" t="str">
        <f>IF(申込一覧表!Y99="","",申込一覧表!Y99)</f>
        <v/>
      </c>
      <c r="B94" t="str">
        <f>IF(A94="","",申込一覧表!Z99)</f>
        <v/>
      </c>
      <c r="C94" t="str">
        <f t="shared" si="1"/>
        <v/>
      </c>
    </row>
    <row r="95" spans="1:3" x14ac:dyDescent="0.15">
      <c r="A95" t="str">
        <f>IF(申込一覧表!Y100="","",申込一覧表!Y100)</f>
        <v/>
      </c>
      <c r="B95" t="str">
        <f>IF(A95="","",申込一覧表!Z100)</f>
        <v/>
      </c>
      <c r="C95" t="str">
        <f t="shared" si="1"/>
        <v/>
      </c>
    </row>
    <row r="96" spans="1:3" x14ac:dyDescent="0.15">
      <c r="A96" t="str">
        <f>IF(申込一覧表!Y101="","",申込一覧表!Y101)</f>
        <v/>
      </c>
      <c r="B96" t="str">
        <f>IF(A96="","",申込一覧表!Z101)</f>
        <v/>
      </c>
      <c r="C96" t="str">
        <f t="shared" si="1"/>
        <v/>
      </c>
    </row>
    <row r="97" spans="1:5" x14ac:dyDescent="0.15">
      <c r="A97" t="str">
        <f>IF(申込一覧表!Y102="","",申込一覧表!Y102)</f>
        <v/>
      </c>
      <c r="B97" t="str">
        <f>IF(A97="","",申込一覧表!Z102)</f>
        <v/>
      </c>
      <c r="C97" t="str">
        <f t="shared" si="1"/>
        <v/>
      </c>
    </row>
    <row r="98" spans="1:5" x14ac:dyDescent="0.15">
      <c r="A98" t="str">
        <f>IF(申込一覧表!Y103="","",申込一覧表!Y103)</f>
        <v/>
      </c>
      <c r="B98" t="str">
        <f>IF(A98="","",申込一覧表!Z103)</f>
        <v/>
      </c>
      <c r="C98" t="str">
        <f t="shared" si="1"/>
        <v/>
      </c>
    </row>
    <row r="99" spans="1:5" x14ac:dyDescent="0.15">
      <c r="A99" t="str">
        <f>IF(申込一覧表!Y104="","",申込一覧表!Y104)</f>
        <v/>
      </c>
      <c r="B99" t="str">
        <f>IF(A99="","",申込一覧表!Z104)</f>
        <v/>
      </c>
      <c r="C99" t="str">
        <f t="shared" si="1"/>
        <v/>
      </c>
    </row>
    <row r="100" spans="1:5" x14ac:dyDescent="0.15">
      <c r="A100" t="str">
        <f>IF(申込一覧表!Y105="","",申込一覧表!Y105)</f>
        <v/>
      </c>
      <c r="B100" t="str">
        <f>IF(A100="","",申込一覧表!Z105)</f>
        <v/>
      </c>
      <c r="C100" t="str">
        <f t="shared" si="1"/>
        <v/>
      </c>
    </row>
    <row r="101" spans="1:5" x14ac:dyDescent="0.15">
      <c r="A101" t="str">
        <f>IF(申込一覧表!Y106="","",申込一覧表!Y106)</f>
        <v/>
      </c>
      <c r="B101" t="str">
        <f>IF(A101="","",申込一覧表!Z106)</f>
        <v/>
      </c>
      <c r="C101" t="str">
        <f t="shared" si="1"/>
        <v/>
      </c>
    </row>
    <row r="102" spans="1:5" x14ac:dyDescent="0.15">
      <c r="A102" s="58" t="str">
        <f>IF(申込一覧表!Y107="","",申込一覧表!Y107)</f>
        <v/>
      </c>
      <c r="B102" s="58" t="str">
        <f>IF(A102="","",申込一覧表!Z107)</f>
        <v/>
      </c>
      <c r="C102" s="58" t="str">
        <f t="shared" si="1"/>
        <v/>
      </c>
      <c r="D102" s="58"/>
      <c r="E102" s="58"/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03"/>
  <sheetViews>
    <sheetView workbookViewId="0">
      <selection activeCell="S3" sqref="S3"/>
    </sheetView>
  </sheetViews>
  <sheetFormatPr defaultRowHeight="12" x14ac:dyDescent="0.15"/>
  <cols>
    <col min="1" max="1" width="7.7109375" customWidth="1"/>
    <col min="2" max="2" width="5.7109375" customWidth="1"/>
    <col min="5" max="5" width="10.7109375" bestFit="1" customWidth="1"/>
    <col min="12" max="12" width="18.7109375" bestFit="1" customWidth="1"/>
    <col min="13" max="13" width="16.42578125" bestFit="1" customWidth="1"/>
  </cols>
  <sheetData>
    <row r="1" spans="1:14" x14ac:dyDescent="0.15">
      <c r="A1" t="s">
        <v>122</v>
      </c>
      <c r="B1" t="s">
        <v>109</v>
      </c>
      <c r="C1" t="s">
        <v>104</v>
      </c>
      <c r="D1" t="s">
        <v>144</v>
      </c>
      <c r="E1" t="s">
        <v>4</v>
      </c>
      <c r="F1" t="s">
        <v>21</v>
      </c>
      <c r="G1" t="s">
        <v>145</v>
      </c>
      <c r="H1" t="s">
        <v>146</v>
      </c>
      <c r="I1" t="s">
        <v>147</v>
      </c>
      <c r="J1" t="s">
        <v>148</v>
      </c>
      <c r="K1" t="s">
        <v>149</v>
      </c>
      <c r="L1" t="s">
        <v>115</v>
      </c>
      <c r="M1" t="s">
        <v>150</v>
      </c>
      <c r="N1" t="s">
        <v>151</v>
      </c>
    </row>
    <row r="2" spans="1:14" x14ac:dyDescent="0.15">
      <c r="A2" t="str">
        <f>IF(申込一覧表!G6="","",申込一覧表!AH6)</f>
        <v/>
      </c>
      <c r="B2" t="str">
        <f>IF(A2="","",0)</f>
        <v/>
      </c>
      <c r="C2" t="str">
        <f>IF(A2="","",申込一覧表!AL6)</f>
        <v/>
      </c>
      <c r="D2" t="str">
        <f>IF(A2="","",申込一覧表!AP6)</f>
        <v/>
      </c>
      <c r="E2" s="61" t="str">
        <f>IF(A2="","",申込一覧表!BE6)</f>
        <v/>
      </c>
      <c r="F2" t="str">
        <f>IF(A2="","",申込一覧表!Q6)</f>
        <v/>
      </c>
      <c r="G2" t="str">
        <f>IF(A2="","",申込一覧表!AN6)</f>
        <v/>
      </c>
      <c r="H2">
        <v>5</v>
      </c>
      <c r="I2">
        <v>0</v>
      </c>
      <c r="J2" t="str">
        <f>IF(A2="","",IF(申込一覧表!E6="○","○","×"))</f>
        <v/>
      </c>
      <c r="K2" t="str">
        <f>IF(A2="","",申込一覧表!AT6)</f>
        <v/>
      </c>
      <c r="L2" t="str">
        <f>IF(A2="","",申込一覧表!AM6)</f>
        <v/>
      </c>
      <c r="M2" t="str">
        <f>IF(A2="","",TRIM(申込一覧表!G6)&amp;TRIM(申込一覧表!H6))</f>
        <v/>
      </c>
      <c r="N2" t="str">
        <f>IF(A2="","",申込一覧表!X6)</f>
        <v/>
      </c>
    </row>
    <row r="3" spans="1:14" x14ac:dyDescent="0.15">
      <c r="A3" t="str">
        <f>IF(申込一覧表!G7="","",申込一覧表!AH7)</f>
        <v/>
      </c>
      <c r="B3" t="str">
        <f t="shared" ref="B3:B51" si="0">IF(A3="","",0)</f>
        <v/>
      </c>
      <c r="C3" t="str">
        <f>IF(A3="","",申込一覧表!AL7)</f>
        <v/>
      </c>
      <c r="D3" t="str">
        <f>IF(A3="","",申込一覧表!AP7)</f>
        <v/>
      </c>
      <c r="E3" s="61" t="str">
        <f>IF(A3="","",申込一覧表!BE7)</f>
        <v/>
      </c>
      <c r="F3" t="str">
        <f>IF(A3="","",申込一覧表!Q7)</f>
        <v/>
      </c>
      <c r="G3" t="str">
        <f>IF(A3="","",申込一覧表!AN7)</f>
        <v/>
      </c>
      <c r="H3">
        <v>5</v>
      </c>
      <c r="I3">
        <v>0</v>
      </c>
      <c r="J3" t="str">
        <f>IF(A3="","",IF(申込一覧表!E7="○","○","×"))</f>
        <v/>
      </c>
      <c r="K3" t="str">
        <f>IF(A3="","",申込一覧表!AT7)</f>
        <v/>
      </c>
      <c r="L3" t="str">
        <f>IF(A3="","",申込一覧表!AM7)</f>
        <v/>
      </c>
      <c r="M3" t="str">
        <f>IF(A3="","",TRIM(申込一覧表!G7)&amp;TRIM(申込一覧表!H7))</f>
        <v/>
      </c>
      <c r="N3" t="str">
        <f>IF(A3="","",申込一覧表!X7)</f>
        <v/>
      </c>
    </row>
    <row r="4" spans="1:14" x14ac:dyDescent="0.15">
      <c r="A4" t="str">
        <f>IF(申込一覧表!G8="","",申込一覧表!AH8)</f>
        <v/>
      </c>
      <c r="B4" t="str">
        <f t="shared" si="0"/>
        <v/>
      </c>
      <c r="C4" t="str">
        <f>IF(A4="","",申込一覧表!AL8)</f>
        <v/>
      </c>
      <c r="D4" t="str">
        <f>IF(A4="","",申込一覧表!AP8)</f>
        <v/>
      </c>
      <c r="E4" s="61" t="str">
        <f>IF(A4="","",申込一覧表!BE8)</f>
        <v/>
      </c>
      <c r="F4" t="str">
        <f>IF(A4="","",申込一覧表!Q8)</f>
        <v/>
      </c>
      <c r="G4" t="str">
        <f>IF(A4="","",申込一覧表!AN8)</f>
        <v/>
      </c>
      <c r="H4">
        <v>5</v>
      </c>
      <c r="I4">
        <v>0</v>
      </c>
      <c r="J4" t="str">
        <f>IF(A4="","",IF(申込一覧表!E8="○","○","×"))</f>
        <v/>
      </c>
      <c r="K4" t="str">
        <f>IF(A4="","",申込一覧表!AT8)</f>
        <v/>
      </c>
      <c r="L4" t="str">
        <f>IF(A4="","",申込一覧表!AM8)</f>
        <v/>
      </c>
      <c r="M4" t="str">
        <f>IF(A4="","",TRIM(申込一覧表!G8)&amp;TRIM(申込一覧表!H8))</f>
        <v/>
      </c>
      <c r="N4" t="str">
        <f>IF(A4="","",申込一覧表!X8)</f>
        <v/>
      </c>
    </row>
    <row r="5" spans="1:14" x14ac:dyDescent="0.15">
      <c r="A5" t="str">
        <f>IF(申込一覧表!G9="","",申込一覧表!AH9)</f>
        <v/>
      </c>
      <c r="B5" t="str">
        <f t="shared" si="0"/>
        <v/>
      </c>
      <c r="C5" t="str">
        <f>IF(A5="","",申込一覧表!AL9)</f>
        <v/>
      </c>
      <c r="D5" t="str">
        <f>IF(A5="","",申込一覧表!AP9)</f>
        <v/>
      </c>
      <c r="E5" s="61" t="str">
        <f>IF(A5="","",申込一覧表!BE9)</f>
        <v/>
      </c>
      <c r="F5" t="str">
        <f>IF(A5="","",申込一覧表!Q9)</f>
        <v/>
      </c>
      <c r="G5" t="str">
        <f>IF(A5="","",申込一覧表!AN9)</f>
        <v/>
      </c>
      <c r="H5">
        <v>5</v>
      </c>
      <c r="I5">
        <v>0</v>
      </c>
      <c r="J5" t="str">
        <f>IF(A5="","",IF(申込一覧表!E9="○","○","×"))</f>
        <v/>
      </c>
      <c r="K5" t="str">
        <f>IF(A5="","",申込一覧表!AT9)</f>
        <v/>
      </c>
      <c r="L5" t="str">
        <f>IF(A5="","",申込一覧表!AM9)</f>
        <v/>
      </c>
      <c r="M5" t="str">
        <f>IF(A5="","",TRIM(申込一覧表!G9)&amp;TRIM(申込一覧表!H9))</f>
        <v/>
      </c>
      <c r="N5" t="str">
        <f>IF(A5="","",申込一覧表!X9)</f>
        <v/>
      </c>
    </row>
    <row r="6" spans="1:14" x14ac:dyDescent="0.15">
      <c r="A6" t="str">
        <f>IF(申込一覧表!G10="","",申込一覧表!AH10)</f>
        <v/>
      </c>
      <c r="B6" t="str">
        <f t="shared" si="0"/>
        <v/>
      </c>
      <c r="C6" t="str">
        <f>IF(A6="","",申込一覧表!AL10)</f>
        <v/>
      </c>
      <c r="D6" t="str">
        <f>IF(A6="","",申込一覧表!AP10)</f>
        <v/>
      </c>
      <c r="E6" s="61" t="str">
        <f>IF(A6="","",申込一覧表!BE10)</f>
        <v/>
      </c>
      <c r="F6" t="str">
        <f>IF(A6="","",申込一覧表!Q10)</f>
        <v/>
      </c>
      <c r="G6" t="str">
        <f>IF(A6="","",申込一覧表!AN10)</f>
        <v/>
      </c>
      <c r="H6">
        <v>5</v>
      </c>
      <c r="I6">
        <v>0</v>
      </c>
      <c r="J6" t="str">
        <f>IF(A6="","",IF(申込一覧表!E10="○","○","×"))</f>
        <v/>
      </c>
      <c r="K6" t="str">
        <f>IF(A6="","",申込一覧表!AT10)</f>
        <v/>
      </c>
      <c r="L6" t="str">
        <f>IF(A6="","",申込一覧表!AM10)</f>
        <v/>
      </c>
      <c r="M6" t="str">
        <f>IF(A6="","",TRIM(申込一覧表!G10)&amp;TRIM(申込一覧表!H10))</f>
        <v/>
      </c>
      <c r="N6" t="str">
        <f>IF(A6="","",申込一覧表!X10)</f>
        <v/>
      </c>
    </row>
    <row r="7" spans="1:14" x14ac:dyDescent="0.15">
      <c r="A7" t="str">
        <f>IF(申込一覧表!G11="","",申込一覧表!AH11)</f>
        <v/>
      </c>
      <c r="B7" t="str">
        <f t="shared" si="0"/>
        <v/>
      </c>
      <c r="C7" t="str">
        <f>IF(A7="","",申込一覧表!AL11)</f>
        <v/>
      </c>
      <c r="D7" t="str">
        <f>IF(A7="","",申込一覧表!AP11)</f>
        <v/>
      </c>
      <c r="E7" s="61" t="str">
        <f>IF(A7="","",申込一覧表!BE11)</f>
        <v/>
      </c>
      <c r="F7" t="str">
        <f>IF(A7="","",申込一覧表!Q11)</f>
        <v/>
      </c>
      <c r="G7" t="str">
        <f>IF(A7="","",申込一覧表!AN11)</f>
        <v/>
      </c>
      <c r="H7">
        <v>5</v>
      </c>
      <c r="I7">
        <v>0</v>
      </c>
      <c r="J7" t="str">
        <f>IF(A7="","",IF(申込一覧表!E11="○","○","×"))</f>
        <v/>
      </c>
      <c r="K7" t="str">
        <f>IF(A7="","",申込一覧表!AT11)</f>
        <v/>
      </c>
      <c r="L7" t="str">
        <f>IF(A7="","",申込一覧表!AM11)</f>
        <v/>
      </c>
      <c r="M7" t="str">
        <f>IF(A7="","",TRIM(申込一覧表!G11)&amp;TRIM(申込一覧表!H11))</f>
        <v/>
      </c>
      <c r="N7" t="str">
        <f>IF(A7="","",申込一覧表!X11)</f>
        <v/>
      </c>
    </row>
    <row r="8" spans="1:14" x14ac:dyDescent="0.15">
      <c r="A8" t="str">
        <f>IF(申込一覧表!G12="","",申込一覧表!AH12)</f>
        <v/>
      </c>
      <c r="B8" t="str">
        <f t="shared" si="0"/>
        <v/>
      </c>
      <c r="C8" t="str">
        <f>IF(A8="","",申込一覧表!AL12)</f>
        <v/>
      </c>
      <c r="D8" t="str">
        <f>IF(A8="","",申込一覧表!AP12)</f>
        <v/>
      </c>
      <c r="E8" s="61" t="str">
        <f>IF(A8="","",申込一覧表!BE12)</f>
        <v/>
      </c>
      <c r="F8" t="str">
        <f>IF(A8="","",申込一覧表!Q12)</f>
        <v/>
      </c>
      <c r="G8" t="str">
        <f>IF(A8="","",申込一覧表!AN12)</f>
        <v/>
      </c>
      <c r="H8">
        <v>5</v>
      </c>
      <c r="I8">
        <v>0</v>
      </c>
      <c r="J8" t="str">
        <f>IF(A8="","",IF(申込一覧表!E12="○","○","×"))</f>
        <v/>
      </c>
      <c r="K8" t="str">
        <f>IF(A8="","",申込一覧表!AT12)</f>
        <v/>
      </c>
      <c r="L8" t="str">
        <f>IF(A8="","",申込一覧表!AM12)</f>
        <v/>
      </c>
      <c r="M8" t="str">
        <f>IF(A8="","",TRIM(申込一覧表!G12)&amp;TRIM(申込一覧表!H12))</f>
        <v/>
      </c>
      <c r="N8" t="str">
        <f>IF(A8="","",申込一覧表!X12)</f>
        <v/>
      </c>
    </row>
    <row r="9" spans="1:14" x14ac:dyDescent="0.15">
      <c r="A9" t="str">
        <f>IF(申込一覧表!G13="","",申込一覧表!AH13)</f>
        <v/>
      </c>
      <c r="B9" t="str">
        <f t="shared" si="0"/>
        <v/>
      </c>
      <c r="C9" t="str">
        <f>IF(A9="","",申込一覧表!AL13)</f>
        <v/>
      </c>
      <c r="D9" t="str">
        <f>IF(A9="","",申込一覧表!AP13)</f>
        <v/>
      </c>
      <c r="E9" s="61" t="str">
        <f>IF(A9="","",申込一覧表!BE13)</f>
        <v/>
      </c>
      <c r="F9" t="str">
        <f>IF(A9="","",申込一覧表!Q13)</f>
        <v/>
      </c>
      <c r="G9" t="str">
        <f>IF(A9="","",申込一覧表!AN13)</f>
        <v/>
      </c>
      <c r="H9">
        <v>5</v>
      </c>
      <c r="I9">
        <v>0</v>
      </c>
      <c r="J9" t="str">
        <f>IF(A9="","",IF(申込一覧表!E13="○","○","×"))</f>
        <v/>
      </c>
      <c r="K9" t="str">
        <f>IF(A9="","",申込一覧表!AT13)</f>
        <v/>
      </c>
      <c r="L9" t="str">
        <f>IF(A9="","",申込一覧表!AM13)</f>
        <v/>
      </c>
      <c r="M9" t="str">
        <f>IF(A9="","",TRIM(申込一覧表!G13)&amp;TRIM(申込一覧表!H13))</f>
        <v/>
      </c>
      <c r="N9" t="str">
        <f>IF(A9="","",申込一覧表!X13)</f>
        <v/>
      </c>
    </row>
    <row r="10" spans="1:14" x14ac:dyDescent="0.15">
      <c r="A10" t="str">
        <f>IF(申込一覧表!G14="","",申込一覧表!AH14)</f>
        <v/>
      </c>
      <c r="B10" t="str">
        <f t="shared" si="0"/>
        <v/>
      </c>
      <c r="C10" t="str">
        <f>IF(A10="","",申込一覧表!AL14)</f>
        <v/>
      </c>
      <c r="D10" t="str">
        <f>IF(A10="","",申込一覧表!AP14)</f>
        <v/>
      </c>
      <c r="E10" s="61" t="str">
        <f>IF(A10="","",申込一覧表!BE14)</f>
        <v/>
      </c>
      <c r="F10" t="str">
        <f>IF(A10="","",申込一覧表!Q14)</f>
        <v/>
      </c>
      <c r="G10" t="str">
        <f>IF(A10="","",申込一覧表!AN14)</f>
        <v/>
      </c>
      <c r="H10">
        <v>5</v>
      </c>
      <c r="I10">
        <v>0</v>
      </c>
      <c r="J10" t="str">
        <f>IF(A10="","",IF(申込一覧表!E14="○","○","×"))</f>
        <v/>
      </c>
      <c r="K10" t="str">
        <f>IF(A10="","",申込一覧表!AT14)</f>
        <v/>
      </c>
      <c r="L10" t="str">
        <f>IF(A10="","",申込一覧表!AM14)</f>
        <v/>
      </c>
      <c r="M10" t="str">
        <f>IF(A10="","",TRIM(申込一覧表!G14)&amp;TRIM(申込一覧表!H14))</f>
        <v/>
      </c>
      <c r="N10" t="str">
        <f>IF(A10="","",申込一覧表!X14)</f>
        <v/>
      </c>
    </row>
    <row r="11" spans="1:14" x14ac:dyDescent="0.15">
      <c r="A11" t="str">
        <f>IF(申込一覧表!G15="","",申込一覧表!AH15)</f>
        <v/>
      </c>
      <c r="B11" t="str">
        <f t="shared" si="0"/>
        <v/>
      </c>
      <c r="C11" t="str">
        <f>IF(A11="","",申込一覧表!AL15)</f>
        <v/>
      </c>
      <c r="D11" t="str">
        <f>IF(A11="","",申込一覧表!AP15)</f>
        <v/>
      </c>
      <c r="E11" s="61" t="str">
        <f>IF(A11="","",申込一覧表!BE15)</f>
        <v/>
      </c>
      <c r="F11" t="str">
        <f>IF(A11="","",申込一覧表!Q15)</f>
        <v/>
      </c>
      <c r="G11" t="str">
        <f>IF(A11="","",申込一覧表!AN15)</f>
        <v/>
      </c>
      <c r="H11">
        <v>5</v>
      </c>
      <c r="I11">
        <v>0</v>
      </c>
      <c r="J11" t="str">
        <f>IF(A11="","",IF(申込一覧表!E15="○","○","×"))</f>
        <v/>
      </c>
      <c r="K11" t="str">
        <f>IF(A11="","",申込一覧表!AT15)</f>
        <v/>
      </c>
      <c r="L11" t="str">
        <f>IF(A11="","",申込一覧表!AM15)</f>
        <v/>
      </c>
      <c r="M11" t="str">
        <f>IF(A11="","",TRIM(申込一覧表!G15)&amp;TRIM(申込一覧表!H15))</f>
        <v/>
      </c>
      <c r="N11" t="str">
        <f>IF(A11="","",申込一覧表!X15)</f>
        <v/>
      </c>
    </row>
    <row r="12" spans="1:14" x14ac:dyDescent="0.15">
      <c r="A12" t="str">
        <f>IF(申込一覧表!G16="","",申込一覧表!AH16)</f>
        <v/>
      </c>
      <c r="B12" t="str">
        <f t="shared" si="0"/>
        <v/>
      </c>
      <c r="C12" t="str">
        <f>IF(A12="","",申込一覧表!AL16)</f>
        <v/>
      </c>
      <c r="D12" t="str">
        <f>IF(A12="","",申込一覧表!AP16)</f>
        <v/>
      </c>
      <c r="E12" s="61" t="str">
        <f>IF(A12="","",申込一覧表!BE16)</f>
        <v/>
      </c>
      <c r="F12" t="str">
        <f>IF(A12="","",申込一覧表!Q16)</f>
        <v/>
      </c>
      <c r="G12" t="str">
        <f>IF(A12="","",申込一覧表!AN16)</f>
        <v/>
      </c>
      <c r="H12">
        <v>5</v>
      </c>
      <c r="I12">
        <v>0</v>
      </c>
      <c r="J12" t="str">
        <f>IF(A12="","",IF(申込一覧表!E16="○","○","×"))</f>
        <v/>
      </c>
      <c r="K12" t="str">
        <f>IF(A12="","",申込一覧表!AT16)</f>
        <v/>
      </c>
      <c r="L12" t="str">
        <f>IF(A12="","",申込一覧表!AM16)</f>
        <v/>
      </c>
      <c r="M12" t="str">
        <f>IF(A12="","",TRIM(申込一覧表!G16)&amp;TRIM(申込一覧表!H16))</f>
        <v/>
      </c>
      <c r="N12" t="str">
        <f>IF(A12="","",申込一覧表!X16)</f>
        <v/>
      </c>
    </row>
    <row r="13" spans="1:14" x14ac:dyDescent="0.15">
      <c r="A13" t="str">
        <f>IF(申込一覧表!G17="","",申込一覧表!AH17)</f>
        <v/>
      </c>
      <c r="B13" t="str">
        <f t="shared" si="0"/>
        <v/>
      </c>
      <c r="C13" t="str">
        <f>IF(A13="","",申込一覧表!AL17)</f>
        <v/>
      </c>
      <c r="D13" t="str">
        <f>IF(A13="","",申込一覧表!AP17)</f>
        <v/>
      </c>
      <c r="E13" s="61" t="str">
        <f>IF(A13="","",申込一覧表!BE17)</f>
        <v/>
      </c>
      <c r="F13" t="str">
        <f>IF(A13="","",申込一覧表!Q17)</f>
        <v/>
      </c>
      <c r="G13" t="str">
        <f>IF(A13="","",申込一覧表!AN17)</f>
        <v/>
      </c>
      <c r="H13">
        <v>5</v>
      </c>
      <c r="I13">
        <v>0</v>
      </c>
      <c r="J13" t="str">
        <f>IF(A13="","",IF(申込一覧表!E17="○","○","×"))</f>
        <v/>
      </c>
      <c r="K13" t="str">
        <f>IF(A13="","",申込一覧表!AT17)</f>
        <v/>
      </c>
      <c r="L13" t="str">
        <f>IF(A13="","",申込一覧表!AM17)</f>
        <v/>
      </c>
      <c r="M13" t="str">
        <f>IF(A13="","",TRIM(申込一覧表!G17)&amp;TRIM(申込一覧表!H17))</f>
        <v/>
      </c>
      <c r="N13" t="str">
        <f>IF(A13="","",申込一覧表!X17)</f>
        <v/>
      </c>
    </row>
    <row r="14" spans="1:14" x14ac:dyDescent="0.15">
      <c r="A14" t="str">
        <f>IF(申込一覧表!G18="","",申込一覧表!AH18)</f>
        <v/>
      </c>
      <c r="B14" t="str">
        <f t="shared" si="0"/>
        <v/>
      </c>
      <c r="C14" t="str">
        <f>IF(A14="","",申込一覧表!AL18)</f>
        <v/>
      </c>
      <c r="D14" t="str">
        <f>IF(A14="","",申込一覧表!AP18)</f>
        <v/>
      </c>
      <c r="E14" s="61" t="str">
        <f>IF(A14="","",申込一覧表!BE18)</f>
        <v/>
      </c>
      <c r="F14" t="str">
        <f>IF(A14="","",申込一覧表!Q18)</f>
        <v/>
      </c>
      <c r="G14" t="str">
        <f>IF(A14="","",申込一覧表!AN18)</f>
        <v/>
      </c>
      <c r="H14">
        <v>5</v>
      </c>
      <c r="I14">
        <v>0</v>
      </c>
      <c r="J14" t="str">
        <f>IF(A14="","",IF(申込一覧表!E18="○","○","×"))</f>
        <v/>
      </c>
      <c r="K14" t="str">
        <f>IF(A14="","",申込一覧表!AT18)</f>
        <v/>
      </c>
      <c r="L14" t="str">
        <f>IF(A14="","",申込一覧表!AM18)</f>
        <v/>
      </c>
      <c r="M14" t="str">
        <f>IF(A14="","",TRIM(申込一覧表!G18)&amp;TRIM(申込一覧表!H18))</f>
        <v/>
      </c>
      <c r="N14" t="str">
        <f>IF(A14="","",申込一覧表!X18)</f>
        <v/>
      </c>
    </row>
    <row r="15" spans="1:14" x14ac:dyDescent="0.15">
      <c r="A15" t="str">
        <f>IF(申込一覧表!G19="","",申込一覧表!AH19)</f>
        <v/>
      </c>
      <c r="B15" t="str">
        <f t="shared" si="0"/>
        <v/>
      </c>
      <c r="C15" t="str">
        <f>IF(A15="","",申込一覧表!AL19)</f>
        <v/>
      </c>
      <c r="D15" t="str">
        <f>IF(A15="","",申込一覧表!AP19)</f>
        <v/>
      </c>
      <c r="E15" s="61" t="str">
        <f>IF(A15="","",申込一覧表!BE19)</f>
        <v/>
      </c>
      <c r="F15" t="str">
        <f>IF(A15="","",申込一覧表!Q19)</f>
        <v/>
      </c>
      <c r="G15" t="str">
        <f>IF(A15="","",申込一覧表!AN19)</f>
        <v/>
      </c>
      <c r="H15">
        <v>5</v>
      </c>
      <c r="I15">
        <v>0</v>
      </c>
      <c r="J15" t="str">
        <f>IF(A15="","",IF(申込一覧表!E19="○","○","×"))</f>
        <v/>
      </c>
      <c r="K15" t="str">
        <f>IF(A15="","",申込一覧表!AT19)</f>
        <v/>
      </c>
      <c r="L15" t="str">
        <f>IF(A15="","",申込一覧表!AM19)</f>
        <v/>
      </c>
      <c r="M15" t="str">
        <f>IF(A15="","",TRIM(申込一覧表!G19)&amp;TRIM(申込一覧表!H19))</f>
        <v/>
      </c>
      <c r="N15" t="str">
        <f>IF(A15="","",申込一覧表!X19)</f>
        <v/>
      </c>
    </row>
    <row r="16" spans="1:14" x14ac:dyDescent="0.15">
      <c r="A16" t="str">
        <f>IF(申込一覧表!G20="","",申込一覧表!AH20)</f>
        <v/>
      </c>
      <c r="B16" t="str">
        <f t="shared" si="0"/>
        <v/>
      </c>
      <c r="C16" t="str">
        <f>IF(A16="","",申込一覧表!AL20)</f>
        <v/>
      </c>
      <c r="D16" t="str">
        <f>IF(A16="","",申込一覧表!AP20)</f>
        <v/>
      </c>
      <c r="E16" s="61" t="str">
        <f>IF(A16="","",申込一覧表!BE20)</f>
        <v/>
      </c>
      <c r="F16" t="str">
        <f>IF(A16="","",申込一覧表!Q20)</f>
        <v/>
      </c>
      <c r="G16" t="str">
        <f>IF(A16="","",申込一覧表!AN20)</f>
        <v/>
      </c>
      <c r="H16">
        <v>5</v>
      </c>
      <c r="I16">
        <v>0</v>
      </c>
      <c r="J16" t="str">
        <f>IF(A16="","",IF(申込一覧表!E20="○","○","×"))</f>
        <v/>
      </c>
      <c r="K16" t="str">
        <f>IF(A16="","",申込一覧表!AT20)</f>
        <v/>
      </c>
      <c r="L16" t="str">
        <f>IF(A16="","",申込一覧表!AM20)</f>
        <v/>
      </c>
      <c r="M16" t="str">
        <f>IF(A16="","",TRIM(申込一覧表!G20)&amp;TRIM(申込一覧表!H20))</f>
        <v/>
      </c>
      <c r="N16" t="str">
        <f>IF(A16="","",申込一覧表!X20)</f>
        <v/>
      </c>
    </row>
    <row r="17" spans="1:14" x14ac:dyDescent="0.15">
      <c r="A17" t="str">
        <f>IF(申込一覧表!G21="","",申込一覧表!AH21)</f>
        <v/>
      </c>
      <c r="B17" t="str">
        <f t="shared" si="0"/>
        <v/>
      </c>
      <c r="C17" t="str">
        <f>IF(A17="","",申込一覧表!AL21)</f>
        <v/>
      </c>
      <c r="D17" t="str">
        <f>IF(A17="","",申込一覧表!AP21)</f>
        <v/>
      </c>
      <c r="E17" s="61" t="str">
        <f>IF(A17="","",申込一覧表!BE21)</f>
        <v/>
      </c>
      <c r="F17" t="str">
        <f>IF(A17="","",申込一覧表!Q21)</f>
        <v/>
      </c>
      <c r="G17" t="str">
        <f>IF(A17="","",申込一覧表!AN21)</f>
        <v/>
      </c>
      <c r="H17">
        <v>5</v>
      </c>
      <c r="I17">
        <v>0</v>
      </c>
      <c r="J17" t="str">
        <f>IF(A17="","",IF(申込一覧表!E21="○","○","×"))</f>
        <v/>
      </c>
      <c r="K17" t="str">
        <f>IF(A17="","",申込一覧表!AT21)</f>
        <v/>
      </c>
      <c r="L17" t="str">
        <f>IF(A17="","",申込一覧表!AM21)</f>
        <v/>
      </c>
      <c r="M17" t="str">
        <f>IF(A17="","",TRIM(申込一覧表!G21)&amp;TRIM(申込一覧表!H21))</f>
        <v/>
      </c>
      <c r="N17" t="str">
        <f>IF(A17="","",申込一覧表!X21)</f>
        <v/>
      </c>
    </row>
    <row r="18" spans="1:14" x14ac:dyDescent="0.15">
      <c r="A18" t="str">
        <f>IF(申込一覧表!G22="","",申込一覧表!AH22)</f>
        <v/>
      </c>
      <c r="B18" t="str">
        <f t="shared" si="0"/>
        <v/>
      </c>
      <c r="C18" t="str">
        <f>IF(A18="","",申込一覧表!AL22)</f>
        <v/>
      </c>
      <c r="D18" t="str">
        <f>IF(A18="","",申込一覧表!AP22)</f>
        <v/>
      </c>
      <c r="E18" s="61" t="str">
        <f>IF(A18="","",申込一覧表!BE22)</f>
        <v/>
      </c>
      <c r="F18" t="str">
        <f>IF(A18="","",申込一覧表!Q22)</f>
        <v/>
      </c>
      <c r="G18" t="str">
        <f>IF(A18="","",申込一覧表!AN22)</f>
        <v/>
      </c>
      <c r="H18">
        <v>5</v>
      </c>
      <c r="I18">
        <v>0</v>
      </c>
      <c r="J18" t="str">
        <f>IF(A18="","",IF(申込一覧表!E22="○","○","×"))</f>
        <v/>
      </c>
      <c r="K18" t="str">
        <f>IF(A18="","",申込一覧表!AT22)</f>
        <v/>
      </c>
      <c r="L18" t="str">
        <f>IF(A18="","",申込一覧表!AM22)</f>
        <v/>
      </c>
      <c r="M18" t="str">
        <f>IF(A18="","",TRIM(申込一覧表!G22)&amp;TRIM(申込一覧表!H22))</f>
        <v/>
      </c>
      <c r="N18" t="str">
        <f>IF(A18="","",申込一覧表!X22)</f>
        <v/>
      </c>
    </row>
    <row r="19" spans="1:14" x14ac:dyDescent="0.15">
      <c r="A19" t="str">
        <f>IF(申込一覧表!G23="","",申込一覧表!AH23)</f>
        <v/>
      </c>
      <c r="B19" t="str">
        <f t="shared" si="0"/>
        <v/>
      </c>
      <c r="C19" t="str">
        <f>IF(A19="","",申込一覧表!AL23)</f>
        <v/>
      </c>
      <c r="D19" t="str">
        <f>IF(A19="","",申込一覧表!AP23)</f>
        <v/>
      </c>
      <c r="E19" s="61" t="str">
        <f>IF(A19="","",申込一覧表!BE23)</f>
        <v/>
      </c>
      <c r="F19" t="str">
        <f>IF(A19="","",申込一覧表!Q23)</f>
        <v/>
      </c>
      <c r="G19" t="str">
        <f>IF(A19="","",申込一覧表!AN23)</f>
        <v/>
      </c>
      <c r="H19">
        <v>5</v>
      </c>
      <c r="I19">
        <v>0</v>
      </c>
      <c r="J19" t="str">
        <f>IF(A19="","",IF(申込一覧表!E23="○","○","×"))</f>
        <v/>
      </c>
      <c r="K19" t="str">
        <f>IF(A19="","",申込一覧表!AT23)</f>
        <v/>
      </c>
      <c r="L19" t="str">
        <f>IF(A19="","",申込一覧表!AM23)</f>
        <v/>
      </c>
      <c r="M19" t="str">
        <f>IF(A19="","",TRIM(申込一覧表!G23)&amp;TRIM(申込一覧表!H23))</f>
        <v/>
      </c>
      <c r="N19" t="str">
        <f>IF(A19="","",申込一覧表!X23)</f>
        <v/>
      </c>
    </row>
    <row r="20" spans="1:14" x14ac:dyDescent="0.15">
      <c r="A20" t="str">
        <f>IF(申込一覧表!G24="","",申込一覧表!AH24)</f>
        <v/>
      </c>
      <c r="B20" t="str">
        <f t="shared" si="0"/>
        <v/>
      </c>
      <c r="C20" t="str">
        <f>IF(A20="","",申込一覧表!AL24)</f>
        <v/>
      </c>
      <c r="D20" t="str">
        <f>IF(A20="","",申込一覧表!AP24)</f>
        <v/>
      </c>
      <c r="E20" s="61" t="str">
        <f>IF(A20="","",申込一覧表!BE24)</f>
        <v/>
      </c>
      <c r="F20" t="str">
        <f>IF(A20="","",申込一覧表!Q24)</f>
        <v/>
      </c>
      <c r="G20" t="str">
        <f>IF(A20="","",申込一覧表!AN24)</f>
        <v/>
      </c>
      <c r="H20">
        <v>5</v>
      </c>
      <c r="I20">
        <v>0</v>
      </c>
      <c r="J20" t="str">
        <f>IF(A20="","",IF(申込一覧表!E24="○","○","×"))</f>
        <v/>
      </c>
      <c r="K20" t="str">
        <f>IF(A20="","",申込一覧表!AT24)</f>
        <v/>
      </c>
      <c r="L20" t="str">
        <f>IF(A20="","",申込一覧表!AM24)</f>
        <v/>
      </c>
      <c r="M20" t="str">
        <f>IF(A20="","",TRIM(申込一覧表!G24)&amp;TRIM(申込一覧表!H24))</f>
        <v/>
      </c>
      <c r="N20" t="str">
        <f>IF(A20="","",申込一覧表!X24)</f>
        <v/>
      </c>
    </row>
    <row r="21" spans="1:14" x14ac:dyDescent="0.15">
      <c r="A21" t="str">
        <f>IF(申込一覧表!G25="","",申込一覧表!AH25)</f>
        <v/>
      </c>
      <c r="B21" t="str">
        <f t="shared" si="0"/>
        <v/>
      </c>
      <c r="C21" t="str">
        <f>IF(A21="","",申込一覧表!AL25)</f>
        <v/>
      </c>
      <c r="D21" t="str">
        <f>IF(A21="","",申込一覧表!AP25)</f>
        <v/>
      </c>
      <c r="E21" s="61" t="str">
        <f>IF(A21="","",申込一覧表!BE25)</f>
        <v/>
      </c>
      <c r="F21" t="str">
        <f>IF(A21="","",申込一覧表!Q25)</f>
        <v/>
      </c>
      <c r="G21" t="str">
        <f>IF(A21="","",申込一覧表!AN25)</f>
        <v/>
      </c>
      <c r="H21">
        <v>5</v>
      </c>
      <c r="I21">
        <v>0</v>
      </c>
      <c r="J21" t="str">
        <f>IF(A21="","",IF(申込一覧表!E25="○","○","×"))</f>
        <v/>
      </c>
      <c r="K21" t="str">
        <f>IF(A21="","",申込一覧表!AT25)</f>
        <v/>
      </c>
      <c r="L21" t="str">
        <f>IF(A21="","",申込一覧表!AM25)</f>
        <v/>
      </c>
      <c r="M21" t="str">
        <f>IF(A21="","",TRIM(申込一覧表!G25)&amp;TRIM(申込一覧表!H25))</f>
        <v/>
      </c>
      <c r="N21" t="str">
        <f>IF(A21="","",申込一覧表!X25)</f>
        <v/>
      </c>
    </row>
    <row r="22" spans="1:14" x14ac:dyDescent="0.15">
      <c r="A22" t="str">
        <f>IF(申込一覧表!G26="","",申込一覧表!AH26)</f>
        <v/>
      </c>
      <c r="B22" t="str">
        <f t="shared" si="0"/>
        <v/>
      </c>
      <c r="C22" t="str">
        <f>IF(A22="","",申込一覧表!AL26)</f>
        <v/>
      </c>
      <c r="D22" t="str">
        <f>IF(A22="","",申込一覧表!AP26)</f>
        <v/>
      </c>
      <c r="E22" s="61" t="str">
        <f>IF(A22="","",申込一覧表!BE26)</f>
        <v/>
      </c>
      <c r="F22" t="str">
        <f>IF(A22="","",申込一覧表!Q26)</f>
        <v/>
      </c>
      <c r="G22" t="str">
        <f>IF(A22="","",申込一覧表!AN26)</f>
        <v/>
      </c>
      <c r="H22">
        <v>5</v>
      </c>
      <c r="I22">
        <v>0</v>
      </c>
      <c r="J22" t="str">
        <f>IF(A22="","",IF(申込一覧表!E26="○","○","×"))</f>
        <v/>
      </c>
      <c r="K22" t="str">
        <f>IF(A22="","",申込一覧表!AT26)</f>
        <v/>
      </c>
      <c r="L22" t="str">
        <f>IF(A22="","",申込一覧表!AM26)</f>
        <v/>
      </c>
      <c r="M22" t="str">
        <f>IF(A22="","",TRIM(申込一覧表!G26)&amp;TRIM(申込一覧表!H26))</f>
        <v/>
      </c>
      <c r="N22" t="str">
        <f>IF(A22="","",申込一覧表!X26)</f>
        <v/>
      </c>
    </row>
    <row r="23" spans="1:14" x14ac:dyDescent="0.15">
      <c r="A23" t="str">
        <f>IF(申込一覧表!G27="","",申込一覧表!AH27)</f>
        <v/>
      </c>
      <c r="B23" t="str">
        <f t="shared" si="0"/>
        <v/>
      </c>
      <c r="C23" t="str">
        <f>IF(A23="","",申込一覧表!AL27)</f>
        <v/>
      </c>
      <c r="D23" t="str">
        <f>IF(A23="","",申込一覧表!AP27)</f>
        <v/>
      </c>
      <c r="E23" s="61" t="str">
        <f>IF(A23="","",申込一覧表!BE27)</f>
        <v/>
      </c>
      <c r="F23" t="str">
        <f>IF(A23="","",申込一覧表!Q27)</f>
        <v/>
      </c>
      <c r="G23" t="str">
        <f>IF(A23="","",申込一覧表!AN27)</f>
        <v/>
      </c>
      <c r="H23">
        <v>5</v>
      </c>
      <c r="I23">
        <v>0</v>
      </c>
      <c r="J23" t="str">
        <f>IF(A23="","",IF(申込一覧表!E27="○","○","×"))</f>
        <v/>
      </c>
      <c r="K23" t="str">
        <f>IF(A23="","",申込一覧表!AT27)</f>
        <v/>
      </c>
      <c r="L23" t="str">
        <f>IF(A23="","",申込一覧表!AM27)</f>
        <v/>
      </c>
      <c r="M23" t="str">
        <f>IF(A23="","",TRIM(申込一覧表!G27)&amp;TRIM(申込一覧表!H27))</f>
        <v/>
      </c>
      <c r="N23" t="str">
        <f>IF(A23="","",申込一覧表!X27)</f>
        <v/>
      </c>
    </row>
    <row r="24" spans="1:14" x14ac:dyDescent="0.15">
      <c r="A24" t="str">
        <f>IF(申込一覧表!G28="","",申込一覧表!AH28)</f>
        <v/>
      </c>
      <c r="B24" t="str">
        <f t="shared" si="0"/>
        <v/>
      </c>
      <c r="C24" t="str">
        <f>IF(A24="","",申込一覧表!AL28)</f>
        <v/>
      </c>
      <c r="D24" t="str">
        <f>IF(A24="","",申込一覧表!AP28)</f>
        <v/>
      </c>
      <c r="E24" s="61" t="str">
        <f>IF(A24="","",申込一覧表!BE28)</f>
        <v/>
      </c>
      <c r="F24" t="str">
        <f>IF(A24="","",申込一覧表!Q28)</f>
        <v/>
      </c>
      <c r="G24" t="str">
        <f>IF(A24="","",申込一覧表!AN28)</f>
        <v/>
      </c>
      <c r="H24">
        <v>5</v>
      </c>
      <c r="I24">
        <v>0</v>
      </c>
      <c r="J24" t="str">
        <f>IF(A24="","",IF(申込一覧表!E28="○","○","×"))</f>
        <v/>
      </c>
      <c r="K24" t="str">
        <f>IF(A24="","",申込一覧表!AT28)</f>
        <v/>
      </c>
      <c r="L24" t="str">
        <f>IF(A24="","",申込一覧表!AM28)</f>
        <v/>
      </c>
      <c r="M24" t="str">
        <f>IF(A24="","",TRIM(申込一覧表!G28)&amp;TRIM(申込一覧表!H28))</f>
        <v/>
      </c>
      <c r="N24" t="str">
        <f>IF(A24="","",申込一覧表!X28)</f>
        <v/>
      </c>
    </row>
    <row r="25" spans="1:14" x14ac:dyDescent="0.15">
      <c r="A25" t="str">
        <f>IF(申込一覧表!G29="","",申込一覧表!AH29)</f>
        <v/>
      </c>
      <c r="B25" t="str">
        <f t="shared" si="0"/>
        <v/>
      </c>
      <c r="C25" t="str">
        <f>IF(A25="","",申込一覧表!AL29)</f>
        <v/>
      </c>
      <c r="D25" t="str">
        <f>IF(A25="","",申込一覧表!AP29)</f>
        <v/>
      </c>
      <c r="E25" s="61" t="str">
        <f>IF(A25="","",申込一覧表!BE29)</f>
        <v/>
      </c>
      <c r="F25" t="str">
        <f>IF(A25="","",申込一覧表!Q29)</f>
        <v/>
      </c>
      <c r="G25" t="str">
        <f>IF(A25="","",申込一覧表!AN29)</f>
        <v/>
      </c>
      <c r="H25">
        <v>5</v>
      </c>
      <c r="I25">
        <v>0</v>
      </c>
      <c r="J25" t="str">
        <f>IF(A25="","",IF(申込一覧表!E29="○","○","×"))</f>
        <v/>
      </c>
      <c r="K25" t="str">
        <f>IF(A25="","",申込一覧表!AT29)</f>
        <v/>
      </c>
      <c r="L25" t="str">
        <f>IF(A25="","",申込一覧表!AM29)</f>
        <v/>
      </c>
      <c r="M25" t="str">
        <f>IF(A25="","",TRIM(申込一覧表!G29)&amp;TRIM(申込一覧表!H29))</f>
        <v/>
      </c>
      <c r="N25" t="str">
        <f>IF(A25="","",申込一覧表!X29)</f>
        <v/>
      </c>
    </row>
    <row r="26" spans="1:14" x14ac:dyDescent="0.15">
      <c r="A26" t="str">
        <f>IF(申込一覧表!G30="","",申込一覧表!AH30)</f>
        <v/>
      </c>
      <c r="B26" t="str">
        <f t="shared" si="0"/>
        <v/>
      </c>
      <c r="C26" t="str">
        <f>IF(A26="","",申込一覧表!AL30)</f>
        <v/>
      </c>
      <c r="D26" t="str">
        <f>IF(A26="","",申込一覧表!AP30)</f>
        <v/>
      </c>
      <c r="E26" s="61" t="str">
        <f>IF(A26="","",申込一覧表!BE30)</f>
        <v/>
      </c>
      <c r="F26" t="str">
        <f>IF(A26="","",申込一覧表!Q30)</f>
        <v/>
      </c>
      <c r="G26" t="str">
        <f>IF(A26="","",申込一覧表!AN30)</f>
        <v/>
      </c>
      <c r="H26">
        <v>5</v>
      </c>
      <c r="I26">
        <v>0</v>
      </c>
      <c r="J26" t="str">
        <f>IF(A26="","",IF(申込一覧表!E30="○","○","×"))</f>
        <v/>
      </c>
      <c r="K26" t="str">
        <f>IF(A26="","",申込一覧表!AT30)</f>
        <v/>
      </c>
      <c r="L26" t="str">
        <f>IF(A26="","",申込一覧表!AM30)</f>
        <v/>
      </c>
      <c r="M26" t="str">
        <f>IF(A26="","",TRIM(申込一覧表!G30)&amp;TRIM(申込一覧表!H30))</f>
        <v/>
      </c>
      <c r="N26" t="str">
        <f>IF(A26="","",申込一覧表!X30)</f>
        <v/>
      </c>
    </row>
    <row r="27" spans="1:14" x14ac:dyDescent="0.15">
      <c r="A27" t="str">
        <f>IF(申込一覧表!G31="","",申込一覧表!AH31)</f>
        <v/>
      </c>
      <c r="B27" t="str">
        <f t="shared" si="0"/>
        <v/>
      </c>
      <c r="C27" t="str">
        <f>IF(A27="","",申込一覧表!AL31)</f>
        <v/>
      </c>
      <c r="D27" t="str">
        <f>IF(A27="","",申込一覧表!AP31)</f>
        <v/>
      </c>
      <c r="E27" s="61" t="str">
        <f>IF(A27="","",申込一覧表!BE31)</f>
        <v/>
      </c>
      <c r="F27" t="str">
        <f>IF(A27="","",申込一覧表!Q31)</f>
        <v/>
      </c>
      <c r="G27" t="str">
        <f>IF(A27="","",申込一覧表!AN31)</f>
        <v/>
      </c>
      <c r="H27">
        <v>5</v>
      </c>
      <c r="I27">
        <v>0</v>
      </c>
      <c r="J27" t="str">
        <f>IF(A27="","",IF(申込一覧表!E31="○","○","×"))</f>
        <v/>
      </c>
      <c r="K27" t="str">
        <f>IF(A27="","",申込一覧表!AT31)</f>
        <v/>
      </c>
      <c r="L27" t="str">
        <f>IF(A27="","",申込一覧表!AM31)</f>
        <v/>
      </c>
      <c r="M27" t="str">
        <f>IF(A27="","",TRIM(申込一覧表!G31)&amp;TRIM(申込一覧表!H31))</f>
        <v/>
      </c>
      <c r="N27" t="str">
        <f>IF(A27="","",申込一覧表!X31)</f>
        <v/>
      </c>
    </row>
    <row r="28" spans="1:14" x14ac:dyDescent="0.15">
      <c r="A28" t="str">
        <f>IF(申込一覧表!G32="","",申込一覧表!AH32)</f>
        <v/>
      </c>
      <c r="B28" t="str">
        <f t="shared" si="0"/>
        <v/>
      </c>
      <c r="C28" t="str">
        <f>IF(A28="","",申込一覧表!AL32)</f>
        <v/>
      </c>
      <c r="D28" t="str">
        <f>IF(A28="","",申込一覧表!AP32)</f>
        <v/>
      </c>
      <c r="E28" s="61" t="str">
        <f>IF(A28="","",申込一覧表!BE32)</f>
        <v/>
      </c>
      <c r="F28" t="str">
        <f>IF(A28="","",申込一覧表!Q32)</f>
        <v/>
      </c>
      <c r="G28" t="str">
        <f>IF(A28="","",申込一覧表!AN32)</f>
        <v/>
      </c>
      <c r="H28">
        <v>5</v>
      </c>
      <c r="I28">
        <v>0</v>
      </c>
      <c r="J28" t="str">
        <f>IF(A28="","",IF(申込一覧表!E32="○","○","×"))</f>
        <v/>
      </c>
      <c r="K28" t="str">
        <f>IF(A28="","",申込一覧表!AT32)</f>
        <v/>
      </c>
      <c r="L28" t="str">
        <f>IF(A28="","",申込一覧表!AM32)</f>
        <v/>
      </c>
      <c r="M28" t="str">
        <f>IF(A28="","",TRIM(申込一覧表!G32)&amp;TRIM(申込一覧表!H32))</f>
        <v/>
      </c>
      <c r="N28" t="str">
        <f>IF(A28="","",申込一覧表!X32)</f>
        <v/>
      </c>
    </row>
    <row r="29" spans="1:14" x14ac:dyDescent="0.15">
      <c r="A29" t="str">
        <f>IF(申込一覧表!G33="","",申込一覧表!AH33)</f>
        <v/>
      </c>
      <c r="B29" t="str">
        <f t="shared" si="0"/>
        <v/>
      </c>
      <c r="C29" t="str">
        <f>IF(A29="","",申込一覧表!AL33)</f>
        <v/>
      </c>
      <c r="D29" t="str">
        <f>IF(A29="","",申込一覧表!AP33)</f>
        <v/>
      </c>
      <c r="E29" s="61" t="str">
        <f>IF(A29="","",申込一覧表!BE33)</f>
        <v/>
      </c>
      <c r="F29" t="str">
        <f>IF(A29="","",申込一覧表!Q33)</f>
        <v/>
      </c>
      <c r="G29" t="str">
        <f>IF(A29="","",申込一覧表!AN33)</f>
        <v/>
      </c>
      <c r="H29">
        <v>5</v>
      </c>
      <c r="I29">
        <v>0</v>
      </c>
      <c r="J29" t="str">
        <f>IF(A29="","",IF(申込一覧表!E33="○","○","×"))</f>
        <v/>
      </c>
      <c r="K29" t="str">
        <f>IF(A29="","",申込一覧表!AT33)</f>
        <v/>
      </c>
      <c r="L29" t="str">
        <f>IF(A29="","",申込一覧表!AM33)</f>
        <v/>
      </c>
      <c r="M29" t="str">
        <f>IF(A29="","",TRIM(申込一覧表!G33)&amp;TRIM(申込一覧表!H33))</f>
        <v/>
      </c>
      <c r="N29" t="str">
        <f>IF(A29="","",申込一覧表!X33)</f>
        <v/>
      </c>
    </row>
    <row r="30" spans="1:14" x14ac:dyDescent="0.15">
      <c r="A30" t="str">
        <f>IF(申込一覧表!G34="","",申込一覧表!AH34)</f>
        <v/>
      </c>
      <c r="B30" t="str">
        <f t="shared" si="0"/>
        <v/>
      </c>
      <c r="C30" t="str">
        <f>IF(A30="","",申込一覧表!AL34)</f>
        <v/>
      </c>
      <c r="D30" t="str">
        <f>IF(A30="","",申込一覧表!AP34)</f>
        <v/>
      </c>
      <c r="E30" s="61" t="str">
        <f>IF(A30="","",申込一覧表!BE34)</f>
        <v/>
      </c>
      <c r="F30" t="str">
        <f>IF(A30="","",申込一覧表!Q34)</f>
        <v/>
      </c>
      <c r="G30" t="str">
        <f>IF(A30="","",申込一覧表!AN34)</f>
        <v/>
      </c>
      <c r="H30">
        <v>5</v>
      </c>
      <c r="I30">
        <v>0</v>
      </c>
      <c r="J30" t="str">
        <f>IF(A30="","",IF(申込一覧表!E34="○","○","×"))</f>
        <v/>
      </c>
      <c r="K30" t="str">
        <f>IF(A30="","",申込一覧表!AT34)</f>
        <v/>
      </c>
      <c r="L30" t="str">
        <f>IF(A30="","",申込一覧表!AM34)</f>
        <v/>
      </c>
      <c r="M30" t="str">
        <f>IF(A30="","",TRIM(申込一覧表!G34)&amp;TRIM(申込一覧表!H34))</f>
        <v/>
      </c>
      <c r="N30" t="str">
        <f>IF(A30="","",申込一覧表!X34)</f>
        <v/>
      </c>
    </row>
    <row r="31" spans="1:14" x14ac:dyDescent="0.15">
      <c r="A31" t="str">
        <f>IF(申込一覧表!G35="","",申込一覧表!AH35)</f>
        <v/>
      </c>
      <c r="B31" t="str">
        <f t="shared" si="0"/>
        <v/>
      </c>
      <c r="C31" t="str">
        <f>IF(A31="","",申込一覧表!AL35)</f>
        <v/>
      </c>
      <c r="D31" t="str">
        <f>IF(A31="","",申込一覧表!AP35)</f>
        <v/>
      </c>
      <c r="E31" s="61" t="str">
        <f>IF(A31="","",申込一覧表!BE35)</f>
        <v/>
      </c>
      <c r="F31" t="str">
        <f>IF(A31="","",申込一覧表!Q35)</f>
        <v/>
      </c>
      <c r="G31" t="str">
        <f>IF(A31="","",申込一覧表!AN35)</f>
        <v/>
      </c>
      <c r="H31">
        <v>5</v>
      </c>
      <c r="I31">
        <v>0</v>
      </c>
      <c r="J31" t="str">
        <f>IF(A31="","",IF(申込一覧表!E35="○","○","×"))</f>
        <v/>
      </c>
      <c r="K31" t="str">
        <f>IF(A31="","",申込一覧表!AT35)</f>
        <v/>
      </c>
      <c r="L31" t="str">
        <f>IF(A31="","",申込一覧表!AM35)</f>
        <v/>
      </c>
      <c r="M31" t="str">
        <f>IF(A31="","",TRIM(申込一覧表!G35)&amp;TRIM(申込一覧表!H35))</f>
        <v/>
      </c>
      <c r="N31" t="str">
        <f>IF(A31="","",申込一覧表!X35)</f>
        <v/>
      </c>
    </row>
    <row r="32" spans="1:14" x14ac:dyDescent="0.15">
      <c r="A32" t="str">
        <f>IF(申込一覧表!G36="","",申込一覧表!AH36)</f>
        <v/>
      </c>
      <c r="B32" t="str">
        <f t="shared" si="0"/>
        <v/>
      </c>
      <c r="C32" t="str">
        <f>IF(A32="","",申込一覧表!AL36)</f>
        <v/>
      </c>
      <c r="D32" t="str">
        <f>IF(A32="","",申込一覧表!AP36)</f>
        <v/>
      </c>
      <c r="E32" s="61" t="str">
        <f>IF(A32="","",申込一覧表!BE36)</f>
        <v/>
      </c>
      <c r="F32" t="str">
        <f>IF(A32="","",申込一覧表!Q36)</f>
        <v/>
      </c>
      <c r="G32" t="str">
        <f>IF(A32="","",申込一覧表!AN36)</f>
        <v/>
      </c>
      <c r="H32">
        <v>5</v>
      </c>
      <c r="I32">
        <v>0</v>
      </c>
      <c r="J32" t="str">
        <f>IF(A32="","",IF(申込一覧表!E36="○","○","×"))</f>
        <v/>
      </c>
      <c r="K32" t="str">
        <f>IF(A32="","",申込一覧表!AT36)</f>
        <v/>
      </c>
      <c r="L32" t="str">
        <f>IF(A32="","",申込一覧表!AM36)</f>
        <v/>
      </c>
      <c r="M32" t="str">
        <f>IF(A32="","",TRIM(申込一覧表!G36)&amp;TRIM(申込一覧表!H36))</f>
        <v/>
      </c>
      <c r="N32" t="str">
        <f>IF(A32="","",申込一覧表!X36)</f>
        <v/>
      </c>
    </row>
    <row r="33" spans="1:14" x14ac:dyDescent="0.15">
      <c r="A33" t="str">
        <f>IF(申込一覧表!G37="","",申込一覧表!AH37)</f>
        <v/>
      </c>
      <c r="B33" t="str">
        <f t="shared" si="0"/>
        <v/>
      </c>
      <c r="C33" t="str">
        <f>IF(A33="","",申込一覧表!AL37)</f>
        <v/>
      </c>
      <c r="D33" t="str">
        <f>IF(A33="","",申込一覧表!AP37)</f>
        <v/>
      </c>
      <c r="E33" s="61" t="str">
        <f>IF(A33="","",申込一覧表!BE37)</f>
        <v/>
      </c>
      <c r="F33" t="str">
        <f>IF(A33="","",申込一覧表!Q37)</f>
        <v/>
      </c>
      <c r="G33" t="str">
        <f>IF(A33="","",申込一覧表!AN37)</f>
        <v/>
      </c>
      <c r="H33">
        <v>5</v>
      </c>
      <c r="I33">
        <v>0</v>
      </c>
      <c r="J33" t="str">
        <f>IF(A33="","",IF(申込一覧表!E37="○","○","×"))</f>
        <v/>
      </c>
      <c r="K33" t="str">
        <f>IF(A33="","",申込一覧表!AT37)</f>
        <v/>
      </c>
      <c r="L33" t="str">
        <f>IF(A33="","",申込一覧表!AM37)</f>
        <v/>
      </c>
      <c r="M33" t="str">
        <f>IF(A33="","",TRIM(申込一覧表!G37)&amp;TRIM(申込一覧表!H37))</f>
        <v/>
      </c>
      <c r="N33" t="str">
        <f>IF(A33="","",申込一覧表!X37)</f>
        <v/>
      </c>
    </row>
    <row r="34" spans="1:14" x14ac:dyDescent="0.15">
      <c r="A34" t="str">
        <f>IF(申込一覧表!G38="","",申込一覧表!AH38)</f>
        <v/>
      </c>
      <c r="B34" t="str">
        <f t="shared" si="0"/>
        <v/>
      </c>
      <c r="C34" t="str">
        <f>IF(A34="","",申込一覧表!AL38)</f>
        <v/>
      </c>
      <c r="D34" t="str">
        <f>IF(A34="","",申込一覧表!AP38)</f>
        <v/>
      </c>
      <c r="E34" s="61" t="str">
        <f>IF(A34="","",申込一覧表!BE38)</f>
        <v/>
      </c>
      <c r="F34" t="str">
        <f>IF(A34="","",申込一覧表!Q38)</f>
        <v/>
      </c>
      <c r="G34" t="str">
        <f>IF(A34="","",申込一覧表!AN38)</f>
        <v/>
      </c>
      <c r="H34">
        <v>5</v>
      </c>
      <c r="I34">
        <v>0</v>
      </c>
      <c r="J34" t="str">
        <f>IF(A34="","",IF(申込一覧表!E38="○","○","×"))</f>
        <v/>
      </c>
      <c r="K34" t="str">
        <f>IF(A34="","",申込一覧表!AT38)</f>
        <v/>
      </c>
      <c r="L34" t="str">
        <f>IF(A34="","",申込一覧表!AM38)</f>
        <v/>
      </c>
      <c r="M34" t="str">
        <f>IF(A34="","",TRIM(申込一覧表!G38)&amp;TRIM(申込一覧表!H38))</f>
        <v/>
      </c>
      <c r="N34" t="str">
        <f>IF(A34="","",申込一覧表!X38)</f>
        <v/>
      </c>
    </row>
    <row r="35" spans="1:14" x14ac:dyDescent="0.15">
      <c r="A35" t="str">
        <f>IF(申込一覧表!G39="","",申込一覧表!AH39)</f>
        <v/>
      </c>
      <c r="B35" t="str">
        <f t="shared" si="0"/>
        <v/>
      </c>
      <c r="C35" t="str">
        <f>IF(A35="","",申込一覧表!AL39)</f>
        <v/>
      </c>
      <c r="D35" t="str">
        <f>IF(A35="","",申込一覧表!AP39)</f>
        <v/>
      </c>
      <c r="E35" s="61" t="str">
        <f>IF(A35="","",申込一覧表!BE39)</f>
        <v/>
      </c>
      <c r="F35" t="str">
        <f>IF(A35="","",申込一覧表!Q39)</f>
        <v/>
      </c>
      <c r="G35" t="str">
        <f>IF(A35="","",申込一覧表!AN39)</f>
        <v/>
      </c>
      <c r="H35">
        <v>5</v>
      </c>
      <c r="I35">
        <v>0</v>
      </c>
      <c r="J35" t="str">
        <f>IF(A35="","",IF(申込一覧表!E39="○","○","×"))</f>
        <v/>
      </c>
      <c r="K35" t="str">
        <f>IF(A35="","",申込一覧表!AT39)</f>
        <v/>
      </c>
      <c r="L35" t="str">
        <f>IF(A35="","",申込一覧表!AM39)</f>
        <v/>
      </c>
      <c r="M35" t="str">
        <f>IF(A35="","",TRIM(申込一覧表!G39)&amp;TRIM(申込一覧表!H39))</f>
        <v/>
      </c>
      <c r="N35" t="str">
        <f>IF(A35="","",申込一覧表!X39)</f>
        <v/>
      </c>
    </row>
    <row r="36" spans="1:14" x14ac:dyDescent="0.15">
      <c r="A36" t="str">
        <f>IF(申込一覧表!G40="","",申込一覧表!AH40)</f>
        <v/>
      </c>
      <c r="B36" t="str">
        <f t="shared" si="0"/>
        <v/>
      </c>
      <c r="C36" t="str">
        <f>IF(A36="","",申込一覧表!AL40)</f>
        <v/>
      </c>
      <c r="D36" t="str">
        <f>IF(A36="","",申込一覧表!AP40)</f>
        <v/>
      </c>
      <c r="E36" s="61" t="str">
        <f>IF(A36="","",申込一覧表!BE40)</f>
        <v/>
      </c>
      <c r="F36" t="str">
        <f>IF(A36="","",申込一覧表!Q40)</f>
        <v/>
      </c>
      <c r="G36" t="str">
        <f>IF(A36="","",申込一覧表!AN40)</f>
        <v/>
      </c>
      <c r="H36">
        <v>5</v>
      </c>
      <c r="I36">
        <v>0</v>
      </c>
      <c r="J36" t="str">
        <f>IF(A36="","",IF(申込一覧表!E40="○","○","×"))</f>
        <v/>
      </c>
      <c r="K36" t="str">
        <f>IF(A36="","",申込一覧表!AT40)</f>
        <v/>
      </c>
      <c r="L36" t="str">
        <f>IF(A36="","",申込一覧表!AM40)</f>
        <v/>
      </c>
      <c r="M36" t="str">
        <f>IF(A36="","",TRIM(申込一覧表!G40)&amp;TRIM(申込一覧表!H40))</f>
        <v/>
      </c>
      <c r="N36" t="str">
        <f>IF(A36="","",申込一覧表!X40)</f>
        <v/>
      </c>
    </row>
    <row r="37" spans="1:14" x14ac:dyDescent="0.15">
      <c r="A37" t="str">
        <f>IF(申込一覧表!G41="","",申込一覧表!AH41)</f>
        <v/>
      </c>
      <c r="B37" t="str">
        <f t="shared" si="0"/>
        <v/>
      </c>
      <c r="C37" t="str">
        <f>IF(A37="","",申込一覧表!AL41)</f>
        <v/>
      </c>
      <c r="D37" t="str">
        <f>IF(A37="","",申込一覧表!AP41)</f>
        <v/>
      </c>
      <c r="E37" s="61" t="str">
        <f>IF(A37="","",申込一覧表!BE41)</f>
        <v/>
      </c>
      <c r="F37" t="str">
        <f>IF(A37="","",申込一覧表!Q41)</f>
        <v/>
      </c>
      <c r="G37" t="str">
        <f>IF(A37="","",申込一覧表!AN41)</f>
        <v/>
      </c>
      <c r="H37">
        <v>5</v>
      </c>
      <c r="I37">
        <v>0</v>
      </c>
      <c r="J37" t="str">
        <f>IF(A37="","",IF(申込一覧表!E41="○","○","×"))</f>
        <v/>
      </c>
      <c r="K37" t="str">
        <f>IF(A37="","",申込一覧表!AT41)</f>
        <v/>
      </c>
      <c r="L37" t="str">
        <f>IF(A37="","",申込一覧表!AM41)</f>
        <v/>
      </c>
      <c r="M37" t="str">
        <f>IF(A37="","",TRIM(申込一覧表!G41)&amp;TRIM(申込一覧表!H41))</f>
        <v/>
      </c>
      <c r="N37" t="str">
        <f>IF(A37="","",申込一覧表!X41)</f>
        <v/>
      </c>
    </row>
    <row r="38" spans="1:14" x14ac:dyDescent="0.15">
      <c r="A38" t="str">
        <f>IF(申込一覧表!G42="","",申込一覧表!AH42)</f>
        <v/>
      </c>
      <c r="B38" t="str">
        <f t="shared" si="0"/>
        <v/>
      </c>
      <c r="C38" t="str">
        <f>IF(A38="","",申込一覧表!AL42)</f>
        <v/>
      </c>
      <c r="D38" t="str">
        <f>IF(A38="","",申込一覧表!AP42)</f>
        <v/>
      </c>
      <c r="E38" s="61" t="str">
        <f>IF(A38="","",申込一覧表!BE42)</f>
        <v/>
      </c>
      <c r="F38" t="str">
        <f>IF(A38="","",申込一覧表!Q42)</f>
        <v/>
      </c>
      <c r="G38" t="str">
        <f>IF(A38="","",申込一覧表!AN42)</f>
        <v/>
      </c>
      <c r="H38">
        <v>5</v>
      </c>
      <c r="I38">
        <v>0</v>
      </c>
      <c r="J38" t="str">
        <f>IF(A38="","",IF(申込一覧表!E42="○","○","×"))</f>
        <v/>
      </c>
      <c r="K38" t="str">
        <f>IF(A38="","",申込一覧表!AT42)</f>
        <v/>
      </c>
      <c r="L38" t="str">
        <f>IF(A38="","",申込一覧表!AM42)</f>
        <v/>
      </c>
      <c r="M38" t="str">
        <f>IF(A38="","",TRIM(申込一覧表!G42)&amp;TRIM(申込一覧表!H42))</f>
        <v/>
      </c>
      <c r="N38" t="str">
        <f>IF(A38="","",申込一覧表!X42)</f>
        <v/>
      </c>
    </row>
    <row r="39" spans="1:14" x14ac:dyDescent="0.15">
      <c r="A39" t="str">
        <f>IF(申込一覧表!G43="","",申込一覧表!AH43)</f>
        <v/>
      </c>
      <c r="B39" t="str">
        <f t="shared" si="0"/>
        <v/>
      </c>
      <c r="C39" t="str">
        <f>IF(A39="","",申込一覧表!AL43)</f>
        <v/>
      </c>
      <c r="D39" t="str">
        <f>IF(A39="","",申込一覧表!AP43)</f>
        <v/>
      </c>
      <c r="E39" s="61" t="str">
        <f>IF(A39="","",申込一覧表!BE43)</f>
        <v/>
      </c>
      <c r="F39" t="str">
        <f>IF(A39="","",申込一覧表!Q43)</f>
        <v/>
      </c>
      <c r="G39" t="str">
        <f>IF(A39="","",申込一覧表!AN43)</f>
        <v/>
      </c>
      <c r="H39">
        <v>5</v>
      </c>
      <c r="I39">
        <v>0</v>
      </c>
      <c r="J39" t="str">
        <f>IF(A39="","",IF(申込一覧表!E43="○","○","×"))</f>
        <v/>
      </c>
      <c r="K39" t="str">
        <f>IF(A39="","",申込一覧表!AT43)</f>
        <v/>
      </c>
      <c r="L39" t="str">
        <f>IF(A39="","",申込一覧表!AM43)</f>
        <v/>
      </c>
      <c r="M39" t="str">
        <f>IF(A39="","",TRIM(申込一覧表!G43)&amp;TRIM(申込一覧表!H43))</f>
        <v/>
      </c>
      <c r="N39" t="str">
        <f>IF(A39="","",申込一覧表!X43)</f>
        <v/>
      </c>
    </row>
    <row r="40" spans="1:14" x14ac:dyDescent="0.15">
      <c r="A40" t="str">
        <f>IF(申込一覧表!G44="","",申込一覧表!AH44)</f>
        <v/>
      </c>
      <c r="B40" t="str">
        <f t="shared" si="0"/>
        <v/>
      </c>
      <c r="C40" t="str">
        <f>IF(A40="","",申込一覧表!AL44)</f>
        <v/>
      </c>
      <c r="D40" t="str">
        <f>IF(A40="","",申込一覧表!AP44)</f>
        <v/>
      </c>
      <c r="E40" s="61" t="str">
        <f>IF(A40="","",申込一覧表!BE44)</f>
        <v/>
      </c>
      <c r="F40" t="str">
        <f>IF(A40="","",申込一覧表!Q44)</f>
        <v/>
      </c>
      <c r="G40" t="str">
        <f>IF(A40="","",申込一覧表!AN44)</f>
        <v/>
      </c>
      <c r="H40">
        <v>5</v>
      </c>
      <c r="I40">
        <v>0</v>
      </c>
      <c r="J40" t="str">
        <f>IF(A40="","",IF(申込一覧表!E44="○","○","×"))</f>
        <v/>
      </c>
      <c r="K40" t="str">
        <f>IF(A40="","",申込一覧表!AT44)</f>
        <v/>
      </c>
      <c r="L40" t="str">
        <f>IF(A40="","",申込一覧表!AM44)</f>
        <v/>
      </c>
      <c r="M40" t="str">
        <f>IF(A40="","",TRIM(申込一覧表!G44)&amp;TRIM(申込一覧表!H44))</f>
        <v/>
      </c>
      <c r="N40" t="str">
        <f>IF(A40="","",申込一覧表!X44)</f>
        <v/>
      </c>
    </row>
    <row r="41" spans="1:14" x14ac:dyDescent="0.15">
      <c r="A41" t="str">
        <f>IF(申込一覧表!G45="","",申込一覧表!AH45)</f>
        <v/>
      </c>
      <c r="B41" t="str">
        <f t="shared" si="0"/>
        <v/>
      </c>
      <c r="C41" t="str">
        <f>IF(A41="","",申込一覧表!AL45)</f>
        <v/>
      </c>
      <c r="D41" t="str">
        <f>IF(A41="","",申込一覧表!AP45)</f>
        <v/>
      </c>
      <c r="E41" s="61" t="str">
        <f>IF(A41="","",申込一覧表!BE45)</f>
        <v/>
      </c>
      <c r="F41" t="str">
        <f>IF(A41="","",申込一覧表!Q45)</f>
        <v/>
      </c>
      <c r="G41" t="str">
        <f>IF(A41="","",申込一覧表!AN45)</f>
        <v/>
      </c>
      <c r="H41">
        <v>5</v>
      </c>
      <c r="I41">
        <v>0</v>
      </c>
      <c r="J41" t="str">
        <f>IF(A41="","",IF(申込一覧表!E45="○","○","×"))</f>
        <v/>
      </c>
      <c r="K41" t="str">
        <f>IF(A41="","",申込一覧表!AT45)</f>
        <v/>
      </c>
      <c r="L41" t="str">
        <f>IF(A41="","",申込一覧表!AM45)</f>
        <v/>
      </c>
      <c r="M41" t="str">
        <f>IF(A41="","",TRIM(申込一覧表!G45)&amp;TRIM(申込一覧表!H45))</f>
        <v/>
      </c>
      <c r="N41" t="str">
        <f>IF(A41="","",申込一覧表!X45)</f>
        <v/>
      </c>
    </row>
    <row r="42" spans="1:14" x14ac:dyDescent="0.15">
      <c r="A42" t="str">
        <f>IF(申込一覧表!G46="","",申込一覧表!AH46)</f>
        <v/>
      </c>
      <c r="B42" t="str">
        <f t="shared" si="0"/>
        <v/>
      </c>
      <c r="C42" t="str">
        <f>IF(A42="","",申込一覧表!AL46)</f>
        <v/>
      </c>
      <c r="D42" t="str">
        <f>IF(A42="","",申込一覧表!AP46)</f>
        <v/>
      </c>
      <c r="E42" s="61" t="str">
        <f>IF(A42="","",申込一覧表!BE46)</f>
        <v/>
      </c>
      <c r="F42" t="str">
        <f>IF(A42="","",申込一覧表!Q46)</f>
        <v/>
      </c>
      <c r="G42" t="str">
        <f>IF(A42="","",申込一覧表!AN46)</f>
        <v/>
      </c>
      <c r="H42">
        <v>5</v>
      </c>
      <c r="I42">
        <v>0</v>
      </c>
      <c r="J42" t="str">
        <f>IF(A42="","",IF(申込一覧表!E46="○","○","×"))</f>
        <v/>
      </c>
      <c r="K42" t="str">
        <f>IF(A42="","",申込一覧表!AT46)</f>
        <v/>
      </c>
      <c r="L42" t="str">
        <f>IF(A42="","",申込一覧表!AM46)</f>
        <v/>
      </c>
      <c r="M42" t="str">
        <f>IF(A42="","",TRIM(申込一覧表!G46)&amp;TRIM(申込一覧表!H46))</f>
        <v/>
      </c>
      <c r="N42" t="str">
        <f>IF(A42="","",申込一覧表!X46)</f>
        <v/>
      </c>
    </row>
    <row r="43" spans="1:14" x14ac:dyDescent="0.15">
      <c r="A43" t="str">
        <f>IF(申込一覧表!G47="","",申込一覧表!AH47)</f>
        <v/>
      </c>
      <c r="B43" t="str">
        <f t="shared" si="0"/>
        <v/>
      </c>
      <c r="C43" t="str">
        <f>IF(A43="","",申込一覧表!AL47)</f>
        <v/>
      </c>
      <c r="D43" t="str">
        <f>IF(A43="","",申込一覧表!AP47)</f>
        <v/>
      </c>
      <c r="E43" s="61" t="str">
        <f>IF(A43="","",申込一覧表!BE47)</f>
        <v/>
      </c>
      <c r="F43" t="str">
        <f>IF(A43="","",申込一覧表!Q47)</f>
        <v/>
      </c>
      <c r="G43" t="str">
        <f>IF(A43="","",申込一覧表!AN47)</f>
        <v/>
      </c>
      <c r="H43">
        <v>5</v>
      </c>
      <c r="I43">
        <v>0</v>
      </c>
      <c r="J43" t="str">
        <f>IF(A43="","",IF(申込一覧表!E47="○","○","×"))</f>
        <v/>
      </c>
      <c r="K43" t="str">
        <f>IF(A43="","",申込一覧表!AT47)</f>
        <v/>
      </c>
      <c r="L43" t="str">
        <f>IF(A43="","",申込一覧表!AM47)</f>
        <v/>
      </c>
      <c r="M43" t="str">
        <f>IF(A43="","",TRIM(申込一覧表!G47)&amp;TRIM(申込一覧表!H47))</f>
        <v/>
      </c>
      <c r="N43" t="str">
        <f>IF(A43="","",申込一覧表!X47)</f>
        <v/>
      </c>
    </row>
    <row r="44" spans="1:14" x14ac:dyDescent="0.15">
      <c r="A44" t="str">
        <f>IF(申込一覧表!G48="","",申込一覧表!AH48)</f>
        <v/>
      </c>
      <c r="B44" t="str">
        <f t="shared" si="0"/>
        <v/>
      </c>
      <c r="C44" t="str">
        <f>IF(A44="","",申込一覧表!AL48)</f>
        <v/>
      </c>
      <c r="D44" t="str">
        <f>IF(A44="","",申込一覧表!AP48)</f>
        <v/>
      </c>
      <c r="E44" s="61" t="str">
        <f>IF(A44="","",申込一覧表!BE48)</f>
        <v/>
      </c>
      <c r="F44" t="str">
        <f>IF(A44="","",申込一覧表!Q48)</f>
        <v/>
      </c>
      <c r="G44" t="str">
        <f>IF(A44="","",申込一覧表!AN48)</f>
        <v/>
      </c>
      <c r="H44">
        <v>5</v>
      </c>
      <c r="I44">
        <v>0</v>
      </c>
      <c r="J44" t="str">
        <f>IF(A44="","",IF(申込一覧表!E48="○","○","×"))</f>
        <v/>
      </c>
      <c r="K44" t="str">
        <f>IF(A44="","",申込一覧表!AT48)</f>
        <v/>
      </c>
      <c r="L44" t="str">
        <f>IF(A44="","",申込一覧表!AM48)</f>
        <v/>
      </c>
      <c r="M44" t="str">
        <f>IF(A44="","",TRIM(申込一覧表!G48)&amp;TRIM(申込一覧表!H48))</f>
        <v/>
      </c>
      <c r="N44" t="str">
        <f>IF(A44="","",申込一覧表!X48)</f>
        <v/>
      </c>
    </row>
    <row r="45" spans="1:14" x14ac:dyDescent="0.15">
      <c r="A45" t="str">
        <f>IF(申込一覧表!G49="","",申込一覧表!AH49)</f>
        <v/>
      </c>
      <c r="B45" t="str">
        <f t="shared" si="0"/>
        <v/>
      </c>
      <c r="C45" t="str">
        <f>IF(A45="","",申込一覧表!AL49)</f>
        <v/>
      </c>
      <c r="D45" t="str">
        <f>IF(A45="","",申込一覧表!AP49)</f>
        <v/>
      </c>
      <c r="E45" s="61" t="str">
        <f>IF(A45="","",申込一覧表!BE49)</f>
        <v/>
      </c>
      <c r="F45" t="str">
        <f>IF(A45="","",申込一覧表!Q49)</f>
        <v/>
      </c>
      <c r="G45" t="str">
        <f>IF(A45="","",申込一覧表!AN49)</f>
        <v/>
      </c>
      <c r="H45">
        <v>5</v>
      </c>
      <c r="I45">
        <v>0</v>
      </c>
      <c r="J45" t="str">
        <f>IF(A45="","",IF(申込一覧表!E49="○","○","×"))</f>
        <v/>
      </c>
      <c r="K45" t="str">
        <f>IF(A45="","",申込一覧表!AT49)</f>
        <v/>
      </c>
      <c r="L45" t="str">
        <f>IF(A45="","",申込一覧表!AM49)</f>
        <v/>
      </c>
      <c r="M45" t="str">
        <f>IF(A45="","",TRIM(申込一覧表!G49)&amp;TRIM(申込一覧表!H49))</f>
        <v/>
      </c>
      <c r="N45" t="str">
        <f>IF(A45="","",申込一覧表!X49)</f>
        <v/>
      </c>
    </row>
    <row r="46" spans="1:14" x14ac:dyDescent="0.15">
      <c r="A46" t="str">
        <f>IF(申込一覧表!G50="","",申込一覧表!AH50)</f>
        <v/>
      </c>
      <c r="B46" t="str">
        <f t="shared" si="0"/>
        <v/>
      </c>
      <c r="C46" t="str">
        <f>IF(A46="","",申込一覧表!AL50)</f>
        <v/>
      </c>
      <c r="D46" t="str">
        <f>IF(A46="","",申込一覧表!AP50)</f>
        <v/>
      </c>
      <c r="E46" s="61" t="str">
        <f>IF(A46="","",申込一覧表!BE50)</f>
        <v/>
      </c>
      <c r="F46" t="str">
        <f>IF(A46="","",申込一覧表!Q50)</f>
        <v/>
      </c>
      <c r="G46" t="str">
        <f>IF(A46="","",申込一覧表!AN50)</f>
        <v/>
      </c>
      <c r="H46">
        <v>5</v>
      </c>
      <c r="I46">
        <v>0</v>
      </c>
      <c r="J46" t="str">
        <f>IF(A46="","",IF(申込一覧表!E50="○","○","×"))</f>
        <v/>
      </c>
      <c r="K46" t="str">
        <f>IF(A46="","",申込一覧表!AT50)</f>
        <v/>
      </c>
      <c r="L46" t="str">
        <f>IF(A46="","",申込一覧表!AM50)</f>
        <v/>
      </c>
      <c r="M46" t="str">
        <f>IF(A46="","",TRIM(申込一覧表!G50)&amp;TRIM(申込一覧表!H50))</f>
        <v/>
      </c>
      <c r="N46" t="str">
        <f>IF(A46="","",申込一覧表!X50)</f>
        <v/>
      </c>
    </row>
    <row r="47" spans="1:14" x14ac:dyDescent="0.15">
      <c r="A47" t="str">
        <f>IF(申込一覧表!G51="","",申込一覧表!AH51)</f>
        <v/>
      </c>
      <c r="B47" t="str">
        <f t="shared" si="0"/>
        <v/>
      </c>
      <c r="C47" t="str">
        <f>IF(A47="","",申込一覧表!AL51)</f>
        <v/>
      </c>
      <c r="D47" t="str">
        <f>IF(A47="","",申込一覧表!AP51)</f>
        <v/>
      </c>
      <c r="E47" s="61" t="str">
        <f>IF(A47="","",申込一覧表!BE51)</f>
        <v/>
      </c>
      <c r="F47" t="str">
        <f>IF(A47="","",申込一覧表!Q51)</f>
        <v/>
      </c>
      <c r="G47" t="str">
        <f>IF(A47="","",申込一覧表!AN51)</f>
        <v/>
      </c>
      <c r="H47">
        <v>5</v>
      </c>
      <c r="I47">
        <v>0</v>
      </c>
      <c r="J47" t="str">
        <f>IF(A47="","",IF(申込一覧表!E51="○","○","×"))</f>
        <v/>
      </c>
      <c r="K47" t="str">
        <f>IF(A47="","",申込一覧表!AT51)</f>
        <v/>
      </c>
      <c r="L47" t="str">
        <f>IF(A47="","",申込一覧表!AM51)</f>
        <v/>
      </c>
      <c r="M47" t="str">
        <f>IF(A47="","",TRIM(申込一覧表!G51)&amp;TRIM(申込一覧表!H51))</f>
        <v/>
      </c>
      <c r="N47" t="str">
        <f>IF(A47="","",申込一覧表!X51)</f>
        <v/>
      </c>
    </row>
    <row r="48" spans="1:14" x14ac:dyDescent="0.15">
      <c r="A48" t="str">
        <f>IF(申込一覧表!G52="","",申込一覧表!AH52)</f>
        <v/>
      </c>
      <c r="B48" t="str">
        <f t="shared" si="0"/>
        <v/>
      </c>
      <c r="C48" t="str">
        <f>IF(A48="","",申込一覧表!AL52)</f>
        <v/>
      </c>
      <c r="D48" t="str">
        <f>IF(A48="","",申込一覧表!AP52)</f>
        <v/>
      </c>
      <c r="E48" s="61" t="str">
        <f>IF(A48="","",申込一覧表!BE52)</f>
        <v/>
      </c>
      <c r="F48" t="str">
        <f>IF(A48="","",申込一覧表!Q52)</f>
        <v/>
      </c>
      <c r="G48" t="str">
        <f>IF(A48="","",申込一覧表!AN52)</f>
        <v/>
      </c>
      <c r="H48">
        <v>5</v>
      </c>
      <c r="I48">
        <v>0</v>
      </c>
      <c r="J48" t="str">
        <f>IF(A48="","",IF(申込一覧表!E52="○","○","×"))</f>
        <v/>
      </c>
      <c r="K48" t="str">
        <f>IF(A48="","",申込一覧表!AT52)</f>
        <v/>
      </c>
      <c r="L48" t="str">
        <f>IF(A48="","",申込一覧表!AM52)</f>
        <v/>
      </c>
      <c r="M48" t="str">
        <f>IF(A48="","",TRIM(申込一覧表!G52)&amp;TRIM(申込一覧表!H52))</f>
        <v/>
      </c>
      <c r="N48" t="str">
        <f>IF(A48="","",申込一覧表!X52)</f>
        <v/>
      </c>
    </row>
    <row r="49" spans="1:14" x14ac:dyDescent="0.15">
      <c r="A49" t="str">
        <f>IF(申込一覧表!G53="","",申込一覧表!AH53)</f>
        <v/>
      </c>
      <c r="B49" t="str">
        <f t="shared" si="0"/>
        <v/>
      </c>
      <c r="C49" t="str">
        <f>IF(A49="","",申込一覧表!AL53)</f>
        <v/>
      </c>
      <c r="D49" t="str">
        <f>IF(A49="","",申込一覧表!AP53)</f>
        <v/>
      </c>
      <c r="E49" s="61" t="str">
        <f>IF(A49="","",申込一覧表!BE53)</f>
        <v/>
      </c>
      <c r="F49" t="str">
        <f>IF(A49="","",申込一覧表!Q53)</f>
        <v/>
      </c>
      <c r="G49" t="str">
        <f>IF(A49="","",申込一覧表!AN53)</f>
        <v/>
      </c>
      <c r="H49">
        <v>5</v>
      </c>
      <c r="I49">
        <v>0</v>
      </c>
      <c r="J49" t="str">
        <f>IF(A49="","",IF(申込一覧表!E53="○","○","×"))</f>
        <v/>
      </c>
      <c r="K49" t="str">
        <f>IF(A49="","",申込一覧表!AT53)</f>
        <v/>
      </c>
      <c r="L49" t="str">
        <f>IF(A49="","",申込一覧表!AM53)</f>
        <v/>
      </c>
      <c r="M49" t="str">
        <f>IF(A49="","",TRIM(申込一覧表!G53)&amp;TRIM(申込一覧表!H53))</f>
        <v/>
      </c>
      <c r="N49" t="str">
        <f>IF(A49="","",申込一覧表!X53)</f>
        <v/>
      </c>
    </row>
    <row r="50" spans="1:14" x14ac:dyDescent="0.15">
      <c r="A50" t="str">
        <f>IF(申込一覧表!G54="","",申込一覧表!AH54)</f>
        <v/>
      </c>
      <c r="B50" t="str">
        <f t="shared" si="0"/>
        <v/>
      </c>
      <c r="C50" t="str">
        <f>IF(A50="","",申込一覧表!AL54)</f>
        <v/>
      </c>
      <c r="D50" t="str">
        <f>IF(A50="","",申込一覧表!AP54)</f>
        <v/>
      </c>
      <c r="E50" s="61" t="str">
        <f>IF(A50="","",申込一覧表!BE54)</f>
        <v/>
      </c>
      <c r="F50" t="str">
        <f>IF(A50="","",申込一覧表!Q54)</f>
        <v/>
      </c>
      <c r="G50" t="str">
        <f>IF(A50="","",申込一覧表!AN54)</f>
        <v/>
      </c>
      <c r="H50">
        <v>5</v>
      </c>
      <c r="I50">
        <v>0</v>
      </c>
      <c r="J50" t="str">
        <f>IF(A50="","",IF(申込一覧表!E54="○","○","×"))</f>
        <v/>
      </c>
      <c r="K50" t="str">
        <f>IF(A50="","",申込一覧表!AT54)</f>
        <v/>
      </c>
      <c r="L50" t="str">
        <f>IF(A50="","",申込一覧表!AM54)</f>
        <v/>
      </c>
      <c r="M50" t="str">
        <f>IF(A50="","",TRIM(申込一覧表!G54)&amp;TRIM(申込一覧表!H54))</f>
        <v/>
      </c>
      <c r="N50" t="str">
        <f>IF(A50="","",申込一覧表!X54)</f>
        <v/>
      </c>
    </row>
    <row r="51" spans="1:14" x14ac:dyDescent="0.15">
      <c r="A51" s="58" t="str">
        <f>IF(申込一覧表!G55="","",申込一覧表!AH55)</f>
        <v/>
      </c>
      <c r="B51" s="58" t="str">
        <f t="shared" si="0"/>
        <v/>
      </c>
      <c r="C51" s="58" t="str">
        <f>IF(A51="","",申込一覧表!AL55)</f>
        <v/>
      </c>
      <c r="D51" s="58" t="str">
        <f>IF(A51="","",申込一覧表!AP55)</f>
        <v/>
      </c>
      <c r="E51" s="62" t="str">
        <f>IF(A51="","",申込一覧表!BE55)</f>
        <v/>
      </c>
      <c r="F51" s="58" t="str">
        <f>IF(A51="","",申込一覧表!Q55)</f>
        <v/>
      </c>
      <c r="G51" s="58" t="str">
        <f>IF(A51="","",申込一覧表!AN55)</f>
        <v/>
      </c>
      <c r="H51" s="58">
        <v>5</v>
      </c>
      <c r="I51" s="58">
        <v>0</v>
      </c>
      <c r="J51" s="58" t="str">
        <f>IF(A51="","",IF(申込一覧表!E55="○","○","×"))</f>
        <v/>
      </c>
      <c r="K51" s="58" t="str">
        <f>IF(A51="","",申込一覧表!AT55)</f>
        <v/>
      </c>
      <c r="L51" s="58" t="str">
        <f>IF(A51="","",申込一覧表!AM55)</f>
        <v/>
      </c>
      <c r="M51" s="58" t="str">
        <f>IF(A51="","",TRIM(申込一覧表!G55)&amp;TRIM(申込一覧表!H55))</f>
        <v/>
      </c>
      <c r="N51" s="58" t="str">
        <f>IF(A51="","",申込一覧表!X55)</f>
        <v/>
      </c>
    </row>
    <row r="52" spans="1:14" x14ac:dyDescent="0.15">
      <c r="C52" t="str">
        <f>IF(A52="","",申込一覧表!AL56)</f>
        <v/>
      </c>
      <c r="D52" t="str">
        <f>IF(A52="","",申込一覧表!AP56)</f>
        <v/>
      </c>
      <c r="E52" s="61" t="str">
        <f>IF(A52="","",申込一覧表!BE56)</f>
        <v/>
      </c>
      <c r="F52" t="str">
        <f>IF(A52="","",申込一覧表!Q56)</f>
        <v/>
      </c>
      <c r="G52" t="str">
        <f>IF(A52="","",申込一覧表!AN56)</f>
        <v/>
      </c>
      <c r="H52">
        <v>5</v>
      </c>
      <c r="I52">
        <v>0</v>
      </c>
      <c r="J52" t="str">
        <f>IF(A52="","",IF(申込一覧表!E56="○","○","×"))</f>
        <v/>
      </c>
      <c r="K52" t="str">
        <f>IF(A52="","",申込一覧表!AT56)</f>
        <v/>
      </c>
      <c r="L52" t="str">
        <f>IF(A52="","",申込一覧表!AM56)</f>
        <v/>
      </c>
      <c r="M52" t="str">
        <f>IF(A52="","",TRIM(申込一覧表!G56)&amp;TRIM(申込一覧表!H56))</f>
        <v/>
      </c>
      <c r="N52" t="str">
        <f>IF(A52="","",申込一覧表!X56)</f>
        <v/>
      </c>
    </row>
    <row r="53" spans="1:14" x14ac:dyDescent="0.15">
      <c r="A53" s="58"/>
      <c r="B53" s="58"/>
      <c r="C53" s="58" t="str">
        <f>IF(A53="","",申込一覧表!AL57)</f>
        <v/>
      </c>
      <c r="D53" s="58" t="str">
        <f>IF(A53="","",申込一覧表!AP57)</f>
        <v/>
      </c>
      <c r="E53" s="62" t="str">
        <f>IF(A53="","",申込一覧表!BE57)</f>
        <v/>
      </c>
      <c r="F53" s="58" t="str">
        <f>IF(A53="","",申込一覧表!Q57)</f>
        <v/>
      </c>
      <c r="G53" s="58" t="str">
        <f>IF(A53="","",申込一覧表!AN57)</f>
        <v/>
      </c>
      <c r="H53" s="58">
        <v>5</v>
      </c>
      <c r="I53" s="58">
        <v>0</v>
      </c>
      <c r="J53" s="58" t="str">
        <f>IF(A53="","",IF(申込一覧表!E57="○","○","×"))</f>
        <v/>
      </c>
      <c r="K53" s="58" t="str">
        <f>IF(A53="","",申込一覧表!AT57)</f>
        <v/>
      </c>
      <c r="L53" s="58" t="str">
        <f>IF(A53="","",申込一覧表!AM57)</f>
        <v/>
      </c>
      <c r="M53" s="58" t="str">
        <f>IF(A53="","",TRIM(申込一覧表!G57)&amp;TRIM(申込一覧表!H57))</f>
        <v/>
      </c>
      <c r="N53" s="58" t="str">
        <f>IF(A53="","",申込一覧表!X57)</f>
        <v/>
      </c>
    </row>
    <row r="54" spans="1:14" x14ac:dyDescent="0.15">
      <c r="A54" t="str">
        <f>IF(申込一覧表!G58="","",申込一覧表!AH58)</f>
        <v/>
      </c>
      <c r="B54" t="str">
        <f>IF(A54="","",5)</f>
        <v/>
      </c>
      <c r="C54" t="str">
        <f>IF(A54="","",申込一覧表!AL58)</f>
        <v/>
      </c>
      <c r="D54" t="str">
        <f>IF(A54="","",申込一覧表!AP58)</f>
        <v/>
      </c>
      <c r="E54" s="61" t="str">
        <f>IF(A54="","",申込一覧表!BE58)</f>
        <v/>
      </c>
      <c r="F54" t="str">
        <f>IF(A54="","",申込一覧表!Q58)</f>
        <v/>
      </c>
      <c r="G54" t="str">
        <f>IF(A54="","",申込一覧表!AN58)</f>
        <v/>
      </c>
      <c r="H54">
        <v>5</v>
      </c>
      <c r="I54">
        <v>0</v>
      </c>
      <c r="J54" t="str">
        <f>IF(A54="","",IF(申込一覧表!E58="○","○","×"))</f>
        <v/>
      </c>
      <c r="K54" t="str">
        <f>IF(A54="","",申込一覧表!AT58)</f>
        <v/>
      </c>
      <c r="L54" t="str">
        <f>IF(A54="","",申込一覧表!AM58)</f>
        <v/>
      </c>
      <c r="M54" t="str">
        <f>IF(A54="","",TRIM(申込一覧表!G58)&amp;TRIM(申込一覧表!H58))</f>
        <v/>
      </c>
      <c r="N54" t="str">
        <f>IF(A54="","",申込一覧表!X58)</f>
        <v/>
      </c>
    </row>
    <row r="55" spans="1:14" x14ac:dyDescent="0.15">
      <c r="A55" t="str">
        <f>IF(申込一覧表!G59="","",申込一覧表!AH59)</f>
        <v/>
      </c>
      <c r="B55" t="str">
        <f t="shared" ref="B55:B103" si="1">IF(A55="","",5)</f>
        <v/>
      </c>
      <c r="C55" t="str">
        <f>IF(A55="","",申込一覧表!AL59)</f>
        <v/>
      </c>
      <c r="D55" t="str">
        <f>IF(A55="","",申込一覧表!AP59)</f>
        <v/>
      </c>
      <c r="E55" s="61" t="str">
        <f>IF(A55="","",申込一覧表!BE59)</f>
        <v/>
      </c>
      <c r="F55" t="str">
        <f>IF(A55="","",申込一覧表!Q59)</f>
        <v/>
      </c>
      <c r="G55" t="str">
        <f>IF(A55="","",申込一覧表!AN59)</f>
        <v/>
      </c>
      <c r="H55">
        <v>5</v>
      </c>
      <c r="I55">
        <v>0</v>
      </c>
      <c r="J55" t="str">
        <f>IF(A55="","",IF(申込一覧表!E59="○","○","×"))</f>
        <v/>
      </c>
      <c r="K55" t="str">
        <f>IF(A55="","",申込一覧表!AT59)</f>
        <v/>
      </c>
      <c r="L55" t="str">
        <f>IF(A55="","",申込一覧表!AM59)</f>
        <v/>
      </c>
      <c r="M55" t="str">
        <f>IF(A55="","",TRIM(申込一覧表!G59)&amp;TRIM(申込一覧表!H59))</f>
        <v/>
      </c>
      <c r="N55" t="str">
        <f>IF(A55="","",申込一覧表!X59)</f>
        <v/>
      </c>
    </row>
    <row r="56" spans="1:14" x14ac:dyDescent="0.15">
      <c r="A56" t="str">
        <f>IF(申込一覧表!G60="","",申込一覧表!AH60)</f>
        <v/>
      </c>
      <c r="B56" t="str">
        <f t="shared" si="1"/>
        <v/>
      </c>
      <c r="C56" t="str">
        <f>IF(A56="","",申込一覧表!AL60)</f>
        <v/>
      </c>
      <c r="D56" t="str">
        <f>IF(A56="","",申込一覧表!AP60)</f>
        <v/>
      </c>
      <c r="E56" s="61" t="str">
        <f>IF(A56="","",申込一覧表!BE60)</f>
        <v/>
      </c>
      <c r="F56" t="str">
        <f>IF(A56="","",申込一覧表!Q60)</f>
        <v/>
      </c>
      <c r="G56" t="str">
        <f>IF(A56="","",申込一覧表!AN60)</f>
        <v/>
      </c>
      <c r="H56">
        <v>5</v>
      </c>
      <c r="I56">
        <v>0</v>
      </c>
      <c r="J56" t="str">
        <f>IF(A56="","",IF(申込一覧表!E60="○","○","×"))</f>
        <v/>
      </c>
      <c r="K56" t="str">
        <f>IF(A56="","",申込一覧表!AT60)</f>
        <v/>
      </c>
      <c r="L56" t="str">
        <f>IF(A56="","",申込一覧表!AM60)</f>
        <v/>
      </c>
      <c r="M56" t="str">
        <f>IF(A56="","",TRIM(申込一覧表!G60)&amp;TRIM(申込一覧表!H60))</f>
        <v/>
      </c>
      <c r="N56" t="str">
        <f>IF(A56="","",申込一覧表!X60)</f>
        <v/>
      </c>
    </row>
    <row r="57" spans="1:14" x14ac:dyDescent="0.15">
      <c r="A57" t="str">
        <f>IF(申込一覧表!G61="","",申込一覧表!AH61)</f>
        <v/>
      </c>
      <c r="B57" t="str">
        <f t="shared" si="1"/>
        <v/>
      </c>
      <c r="C57" t="str">
        <f>IF(A57="","",申込一覧表!AL61)</f>
        <v/>
      </c>
      <c r="D57" t="str">
        <f>IF(A57="","",申込一覧表!AP61)</f>
        <v/>
      </c>
      <c r="E57" s="61" t="str">
        <f>IF(A57="","",申込一覧表!BE61)</f>
        <v/>
      </c>
      <c r="F57" t="str">
        <f>IF(A57="","",申込一覧表!Q61)</f>
        <v/>
      </c>
      <c r="G57" t="str">
        <f>IF(A57="","",申込一覧表!AN61)</f>
        <v/>
      </c>
      <c r="H57">
        <v>5</v>
      </c>
      <c r="I57">
        <v>0</v>
      </c>
      <c r="J57" t="str">
        <f>IF(A57="","",IF(申込一覧表!E61="○","○","×"))</f>
        <v/>
      </c>
      <c r="K57" t="str">
        <f>IF(A57="","",申込一覧表!AT61)</f>
        <v/>
      </c>
      <c r="L57" t="str">
        <f>IF(A57="","",申込一覧表!AM61)</f>
        <v/>
      </c>
      <c r="M57" t="str">
        <f>IF(A57="","",TRIM(申込一覧表!G61)&amp;TRIM(申込一覧表!H61))</f>
        <v/>
      </c>
      <c r="N57" t="str">
        <f>IF(A57="","",申込一覧表!X61)</f>
        <v/>
      </c>
    </row>
    <row r="58" spans="1:14" x14ac:dyDescent="0.15">
      <c r="A58" t="str">
        <f>IF(申込一覧表!G62="","",申込一覧表!AH62)</f>
        <v/>
      </c>
      <c r="B58" t="str">
        <f t="shared" si="1"/>
        <v/>
      </c>
      <c r="C58" t="str">
        <f>IF(A58="","",申込一覧表!AL62)</f>
        <v/>
      </c>
      <c r="D58" t="str">
        <f>IF(A58="","",申込一覧表!AP62)</f>
        <v/>
      </c>
      <c r="E58" s="61" t="str">
        <f>IF(A58="","",申込一覧表!BE62)</f>
        <v/>
      </c>
      <c r="F58" t="str">
        <f>IF(A58="","",申込一覧表!Q62)</f>
        <v/>
      </c>
      <c r="G58" t="str">
        <f>IF(A58="","",申込一覧表!AN62)</f>
        <v/>
      </c>
      <c r="H58">
        <v>5</v>
      </c>
      <c r="I58">
        <v>0</v>
      </c>
      <c r="J58" t="str">
        <f>IF(A58="","",IF(申込一覧表!E62="○","○","×"))</f>
        <v/>
      </c>
      <c r="K58" t="str">
        <f>IF(A58="","",申込一覧表!AT62)</f>
        <v/>
      </c>
      <c r="L58" t="str">
        <f>IF(A58="","",申込一覧表!AM62)</f>
        <v/>
      </c>
      <c r="M58" t="str">
        <f>IF(A58="","",TRIM(申込一覧表!G62)&amp;TRIM(申込一覧表!H62))</f>
        <v/>
      </c>
      <c r="N58" t="str">
        <f>IF(A58="","",申込一覧表!X62)</f>
        <v/>
      </c>
    </row>
    <row r="59" spans="1:14" x14ac:dyDescent="0.15">
      <c r="A59" t="str">
        <f>IF(申込一覧表!G63="","",申込一覧表!AH63)</f>
        <v/>
      </c>
      <c r="B59" t="str">
        <f t="shared" si="1"/>
        <v/>
      </c>
      <c r="C59" t="str">
        <f>IF(A59="","",申込一覧表!AL63)</f>
        <v/>
      </c>
      <c r="D59" t="str">
        <f>IF(A59="","",申込一覧表!AP63)</f>
        <v/>
      </c>
      <c r="E59" s="61" t="str">
        <f>IF(A59="","",申込一覧表!BE63)</f>
        <v/>
      </c>
      <c r="F59" t="str">
        <f>IF(A59="","",申込一覧表!Q63)</f>
        <v/>
      </c>
      <c r="G59" t="str">
        <f>IF(A59="","",申込一覧表!AN63)</f>
        <v/>
      </c>
      <c r="H59">
        <v>5</v>
      </c>
      <c r="I59">
        <v>0</v>
      </c>
      <c r="J59" t="str">
        <f>IF(A59="","",IF(申込一覧表!E63="○","○","×"))</f>
        <v/>
      </c>
      <c r="K59" t="str">
        <f>IF(A59="","",申込一覧表!AT63)</f>
        <v/>
      </c>
      <c r="L59" t="str">
        <f>IF(A59="","",申込一覧表!AM63)</f>
        <v/>
      </c>
      <c r="M59" t="str">
        <f>IF(A59="","",TRIM(申込一覧表!G63)&amp;TRIM(申込一覧表!H63))</f>
        <v/>
      </c>
      <c r="N59" t="str">
        <f>IF(A59="","",申込一覧表!X63)</f>
        <v/>
      </c>
    </row>
    <row r="60" spans="1:14" x14ac:dyDescent="0.15">
      <c r="A60" t="str">
        <f>IF(申込一覧表!G64="","",申込一覧表!AH64)</f>
        <v/>
      </c>
      <c r="B60" t="str">
        <f t="shared" si="1"/>
        <v/>
      </c>
      <c r="C60" t="str">
        <f>IF(A60="","",申込一覧表!AL64)</f>
        <v/>
      </c>
      <c r="D60" t="str">
        <f>IF(A60="","",申込一覧表!AP64)</f>
        <v/>
      </c>
      <c r="E60" s="61" t="str">
        <f>IF(A60="","",申込一覧表!BE64)</f>
        <v/>
      </c>
      <c r="F60" t="str">
        <f>IF(A60="","",申込一覧表!Q64)</f>
        <v/>
      </c>
      <c r="G60" t="str">
        <f>IF(A60="","",申込一覧表!AN64)</f>
        <v/>
      </c>
      <c r="H60">
        <v>5</v>
      </c>
      <c r="I60">
        <v>0</v>
      </c>
      <c r="J60" t="str">
        <f>IF(A60="","",IF(申込一覧表!E64="○","○","×"))</f>
        <v/>
      </c>
      <c r="K60" t="str">
        <f>IF(A60="","",申込一覧表!AT64)</f>
        <v/>
      </c>
      <c r="L60" t="str">
        <f>IF(A60="","",申込一覧表!AM64)</f>
        <v/>
      </c>
      <c r="M60" t="str">
        <f>IF(A60="","",TRIM(申込一覧表!G64)&amp;TRIM(申込一覧表!H64))</f>
        <v/>
      </c>
      <c r="N60" t="str">
        <f>IF(A60="","",申込一覧表!X64)</f>
        <v/>
      </c>
    </row>
    <row r="61" spans="1:14" x14ac:dyDescent="0.15">
      <c r="A61" t="str">
        <f>IF(申込一覧表!G65="","",申込一覧表!AH65)</f>
        <v/>
      </c>
      <c r="B61" t="str">
        <f t="shared" si="1"/>
        <v/>
      </c>
      <c r="C61" t="str">
        <f>IF(A61="","",申込一覧表!AL65)</f>
        <v/>
      </c>
      <c r="D61" t="str">
        <f>IF(A61="","",申込一覧表!AP65)</f>
        <v/>
      </c>
      <c r="E61" s="61" t="str">
        <f>IF(A61="","",申込一覧表!BE65)</f>
        <v/>
      </c>
      <c r="F61" t="str">
        <f>IF(A61="","",申込一覧表!Q65)</f>
        <v/>
      </c>
      <c r="G61" t="str">
        <f>IF(A61="","",申込一覧表!AN65)</f>
        <v/>
      </c>
      <c r="H61">
        <v>5</v>
      </c>
      <c r="I61">
        <v>0</v>
      </c>
      <c r="J61" t="str">
        <f>IF(A61="","",IF(申込一覧表!E65="○","○","×"))</f>
        <v/>
      </c>
      <c r="K61" t="str">
        <f>IF(A61="","",申込一覧表!AT65)</f>
        <v/>
      </c>
      <c r="L61" t="str">
        <f>IF(A61="","",申込一覧表!AM65)</f>
        <v/>
      </c>
      <c r="M61" t="str">
        <f>IF(A61="","",TRIM(申込一覧表!G65)&amp;TRIM(申込一覧表!H65))</f>
        <v/>
      </c>
      <c r="N61" t="str">
        <f>IF(A61="","",申込一覧表!X65)</f>
        <v/>
      </c>
    </row>
    <row r="62" spans="1:14" x14ac:dyDescent="0.15">
      <c r="A62" t="str">
        <f>IF(申込一覧表!G66="","",申込一覧表!AH66)</f>
        <v/>
      </c>
      <c r="B62" t="str">
        <f t="shared" si="1"/>
        <v/>
      </c>
      <c r="C62" t="str">
        <f>IF(A62="","",申込一覧表!AL66)</f>
        <v/>
      </c>
      <c r="D62" t="str">
        <f>IF(A62="","",申込一覧表!AP66)</f>
        <v/>
      </c>
      <c r="E62" s="61" t="str">
        <f>IF(A62="","",申込一覧表!BE66)</f>
        <v/>
      </c>
      <c r="F62" t="str">
        <f>IF(A62="","",申込一覧表!Q66)</f>
        <v/>
      </c>
      <c r="G62" t="str">
        <f>IF(A62="","",申込一覧表!AN66)</f>
        <v/>
      </c>
      <c r="H62">
        <v>5</v>
      </c>
      <c r="I62">
        <v>0</v>
      </c>
      <c r="J62" t="str">
        <f>IF(A62="","",IF(申込一覧表!E66="○","○","×"))</f>
        <v/>
      </c>
      <c r="K62" t="str">
        <f>IF(A62="","",申込一覧表!AT66)</f>
        <v/>
      </c>
      <c r="L62" t="str">
        <f>IF(A62="","",申込一覧表!AM66)</f>
        <v/>
      </c>
      <c r="M62" t="str">
        <f>IF(A62="","",TRIM(申込一覧表!G66)&amp;TRIM(申込一覧表!H66))</f>
        <v/>
      </c>
      <c r="N62" t="str">
        <f>IF(A62="","",申込一覧表!X66)</f>
        <v/>
      </c>
    </row>
    <row r="63" spans="1:14" x14ac:dyDescent="0.15">
      <c r="A63" t="str">
        <f>IF(申込一覧表!G67="","",申込一覧表!AH67)</f>
        <v/>
      </c>
      <c r="B63" t="str">
        <f t="shared" si="1"/>
        <v/>
      </c>
      <c r="C63" t="str">
        <f>IF(A63="","",申込一覧表!AL67)</f>
        <v/>
      </c>
      <c r="D63" t="str">
        <f>IF(A63="","",申込一覧表!AP67)</f>
        <v/>
      </c>
      <c r="E63" s="61" t="str">
        <f>IF(A63="","",申込一覧表!BE67)</f>
        <v/>
      </c>
      <c r="F63" t="str">
        <f>IF(A63="","",申込一覧表!Q67)</f>
        <v/>
      </c>
      <c r="G63" t="str">
        <f>IF(A63="","",申込一覧表!AN67)</f>
        <v/>
      </c>
      <c r="H63">
        <v>5</v>
      </c>
      <c r="I63">
        <v>0</v>
      </c>
      <c r="J63" t="str">
        <f>IF(A63="","",IF(申込一覧表!E67="○","○","×"))</f>
        <v/>
      </c>
      <c r="K63" t="str">
        <f>IF(A63="","",申込一覧表!AT67)</f>
        <v/>
      </c>
      <c r="L63" t="str">
        <f>IF(A63="","",申込一覧表!AM67)</f>
        <v/>
      </c>
      <c r="M63" t="str">
        <f>IF(A63="","",TRIM(申込一覧表!G67)&amp;TRIM(申込一覧表!H67))</f>
        <v/>
      </c>
      <c r="N63" t="str">
        <f>IF(A63="","",申込一覧表!X67)</f>
        <v/>
      </c>
    </row>
    <row r="64" spans="1:14" x14ac:dyDescent="0.15">
      <c r="A64" t="str">
        <f>IF(申込一覧表!G68="","",申込一覧表!AH68)</f>
        <v/>
      </c>
      <c r="B64" t="str">
        <f t="shared" si="1"/>
        <v/>
      </c>
      <c r="C64" t="str">
        <f>IF(A64="","",申込一覧表!AL68)</f>
        <v/>
      </c>
      <c r="D64" t="str">
        <f>IF(A64="","",申込一覧表!AP68)</f>
        <v/>
      </c>
      <c r="E64" s="61" t="str">
        <f>IF(A64="","",申込一覧表!BE68)</f>
        <v/>
      </c>
      <c r="F64" t="str">
        <f>IF(A64="","",申込一覧表!Q68)</f>
        <v/>
      </c>
      <c r="G64" t="str">
        <f>IF(A64="","",申込一覧表!AN68)</f>
        <v/>
      </c>
      <c r="H64">
        <v>5</v>
      </c>
      <c r="I64">
        <v>0</v>
      </c>
      <c r="J64" t="str">
        <f>IF(A64="","",IF(申込一覧表!E68="○","○","×"))</f>
        <v/>
      </c>
      <c r="K64" t="str">
        <f>IF(A64="","",申込一覧表!AT68)</f>
        <v/>
      </c>
      <c r="L64" t="str">
        <f>IF(A64="","",申込一覧表!AM68)</f>
        <v/>
      </c>
      <c r="M64" t="str">
        <f>IF(A64="","",TRIM(申込一覧表!G68)&amp;TRIM(申込一覧表!H68))</f>
        <v/>
      </c>
      <c r="N64" t="str">
        <f>IF(A64="","",申込一覧表!X68)</f>
        <v/>
      </c>
    </row>
    <row r="65" spans="1:14" x14ac:dyDescent="0.15">
      <c r="A65" t="str">
        <f>IF(申込一覧表!G69="","",申込一覧表!AH69)</f>
        <v/>
      </c>
      <c r="B65" t="str">
        <f t="shared" si="1"/>
        <v/>
      </c>
      <c r="C65" t="str">
        <f>IF(A65="","",申込一覧表!AL69)</f>
        <v/>
      </c>
      <c r="D65" t="str">
        <f>IF(A65="","",申込一覧表!AP69)</f>
        <v/>
      </c>
      <c r="E65" s="61" t="str">
        <f>IF(A65="","",申込一覧表!BE69)</f>
        <v/>
      </c>
      <c r="F65" t="str">
        <f>IF(A65="","",申込一覧表!Q69)</f>
        <v/>
      </c>
      <c r="G65" t="str">
        <f>IF(A65="","",申込一覧表!AN69)</f>
        <v/>
      </c>
      <c r="H65">
        <v>5</v>
      </c>
      <c r="I65">
        <v>0</v>
      </c>
      <c r="J65" t="str">
        <f>IF(A65="","",IF(申込一覧表!E69="○","○","×"))</f>
        <v/>
      </c>
      <c r="K65" t="str">
        <f>IF(A65="","",申込一覧表!AT69)</f>
        <v/>
      </c>
      <c r="L65" t="str">
        <f>IF(A65="","",申込一覧表!AM69)</f>
        <v/>
      </c>
      <c r="M65" t="str">
        <f>IF(A65="","",TRIM(申込一覧表!G69)&amp;TRIM(申込一覧表!H69))</f>
        <v/>
      </c>
      <c r="N65" t="str">
        <f>IF(A65="","",申込一覧表!X69)</f>
        <v/>
      </c>
    </row>
    <row r="66" spans="1:14" x14ac:dyDescent="0.15">
      <c r="A66" t="str">
        <f>IF(申込一覧表!G70="","",申込一覧表!AH70)</f>
        <v/>
      </c>
      <c r="B66" t="str">
        <f t="shared" si="1"/>
        <v/>
      </c>
      <c r="C66" t="str">
        <f>IF(A66="","",申込一覧表!AL70)</f>
        <v/>
      </c>
      <c r="D66" t="str">
        <f>IF(A66="","",申込一覧表!AP70)</f>
        <v/>
      </c>
      <c r="E66" s="61" t="str">
        <f>IF(A66="","",申込一覧表!BE70)</f>
        <v/>
      </c>
      <c r="F66" t="str">
        <f>IF(A66="","",申込一覧表!Q70)</f>
        <v/>
      </c>
      <c r="G66" t="str">
        <f>IF(A66="","",申込一覧表!AN70)</f>
        <v/>
      </c>
      <c r="H66">
        <v>5</v>
      </c>
      <c r="I66">
        <v>0</v>
      </c>
      <c r="J66" t="str">
        <f>IF(A66="","",IF(申込一覧表!E70="○","○","×"))</f>
        <v/>
      </c>
      <c r="K66" t="str">
        <f>IF(A66="","",申込一覧表!AT70)</f>
        <v/>
      </c>
      <c r="L66" t="str">
        <f>IF(A66="","",申込一覧表!AM70)</f>
        <v/>
      </c>
      <c r="M66" t="str">
        <f>IF(A66="","",TRIM(申込一覧表!G70)&amp;TRIM(申込一覧表!H70))</f>
        <v/>
      </c>
      <c r="N66" t="str">
        <f>IF(A66="","",申込一覧表!X70)</f>
        <v/>
      </c>
    </row>
    <row r="67" spans="1:14" x14ac:dyDescent="0.15">
      <c r="A67" t="str">
        <f>IF(申込一覧表!G71="","",申込一覧表!AH71)</f>
        <v/>
      </c>
      <c r="B67" t="str">
        <f t="shared" si="1"/>
        <v/>
      </c>
      <c r="C67" t="str">
        <f>IF(A67="","",申込一覧表!AL71)</f>
        <v/>
      </c>
      <c r="D67" t="str">
        <f>IF(A67="","",申込一覧表!AP71)</f>
        <v/>
      </c>
      <c r="E67" s="61" t="str">
        <f>IF(A67="","",申込一覧表!BE71)</f>
        <v/>
      </c>
      <c r="F67" t="str">
        <f>IF(A67="","",申込一覧表!Q71)</f>
        <v/>
      </c>
      <c r="G67" t="str">
        <f>IF(A67="","",申込一覧表!AN71)</f>
        <v/>
      </c>
      <c r="H67">
        <v>5</v>
      </c>
      <c r="I67">
        <v>0</v>
      </c>
      <c r="J67" t="str">
        <f>IF(A67="","",IF(申込一覧表!E71="○","○","×"))</f>
        <v/>
      </c>
      <c r="K67" t="str">
        <f>IF(A67="","",申込一覧表!AT71)</f>
        <v/>
      </c>
      <c r="L67" t="str">
        <f>IF(A67="","",申込一覧表!AM71)</f>
        <v/>
      </c>
      <c r="M67" t="str">
        <f>IF(A67="","",TRIM(申込一覧表!G71)&amp;TRIM(申込一覧表!H71))</f>
        <v/>
      </c>
      <c r="N67" t="str">
        <f>IF(A67="","",申込一覧表!X71)</f>
        <v/>
      </c>
    </row>
    <row r="68" spans="1:14" x14ac:dyDescent="0.15">
      <c r="A68" t="str">
        <f>IF(申込一覧表!G72="","",申込一覧表!AH72)</f>
        <v/>
      </c>
      <c r="B68" t="str">
        <f t="shared" si="1"/>
        <v/>
      </c>
      <c r="C68" t="str">
        <f>IF(A68="","",申込一覧表!AL72)</f>
        <v/>
      </c>
      <c r="D68" t="str">
        <f>IF(A68="","",申込一覧表!AP72)</f>
        <v/>
      </c>
      <c r="E68" s="61" t="str">
        <f>IF(A68="","",申込一覧表!BE72)</f>
        <v/>
      </c>
      <c r="F68" t="str">
        <f>IF(A68="","",申込一覧表!Q72)</f>
        <v/>
      </c>
      <c r="G68" t="str">
        <f>IF(A68="","",申込一覧表!AN72)</f>
        <v/>
      </c>
      <c r="H68">
        <v>5</v>
      </c>
      <c r="I68">
        <v>0</v>
      </c>
      <c r="J68" t="str">
        <f>IF(A68="","",IF(申込一覧表!E72="○","○","×"))</f>
        <v/>
      </c>
      <c r="K68" t="str">
        <f>IF(A68="","",申込一覧表!AT72)</f>
        <v/>
      </c>
      <c r="L68" t="str">
        <f>IF(A68="","",申込一覧表!AM72)</f>
        <v/>
      </c>
      <c r="M68" t="str">
        <f>IF(A68="","",TRIM(申込一覧表!G72)&amp;TRIM(申込一覧表!H72))</f>
        <v/>
      </c>
      <c r="N68" t="str">
        <f>IF(A68="","",申込一覧表!X72)</f>
        <v/>
      </c>
    </row>
    <row r="69" spans="1:14" x14ac:dyDescent="0.15">
      <c r="A69" t="str">
        <f>IF(申込一覧表!G73="","",申込一覧表!AH73)</f>
        <v/>
      </c>
      <c r="B69" t="str">
        <f t="shared" si="1"/>
        <v/>
      </c>
      <c r="C69" t="str">
        <f>IF(A69="","",申込一覧表!AL73)</f>
        <v/>
      </c>
      <c r="D69" t="str">
        <f>IF(A69="","",申込一覧表!AP73)</f>
        <v/>
      </c>
      <c r="E69" s="61" t="str">
        <f>IF(A69="","",申込一覧表!BE73)</f>
        <v/>
      </c>
      <c r="F69" t="str">
        <f>IF(A69="","",申込一覧表!Q73)</f>
        <v/>
      </c>
      <c r="G69" t="str">
        <f>IF(A69="","",申込一覧表!AN73)</f>
        <v/>
      </c>
      <c r="H69">
        <v>5</v>
      </c>
      <c r="I69">
        <v>0</v>
      </c>
      <c r="J69" t="str">
        <f>IF(A69="","",IF(申込一覧表!E73="○","○","×"))</f>
        <v/>
      </c>
      <c r="K69" t="str">
        <f>IF(A69="","",申込一覧表!AT73)</f>
        <v/>
      </c>
      <c r="L69" t="str">
        <f>IF(A69="","",申込一覧表!AM73)</f>
        <v/>
      </c>
      <c r="M69" t="str">
        <f>IF(A69="","",TRIM(申込一覧表!G73)&amp;TRIM(申込一覧表!H73))</f>
        <v/>
      </c>
      <c r="N69" t="str">
        <f>IF(A69="","",申込一覧表!X73)</f>
        <v/>
      </c>
    </row>
    <row r="70" spans="1:14" x14ac:dyDescent="0.15">
      <c r="A70" t="str">
        <f>IF(申込一覧表!G74="","",申込一覧表!AH74)</f>
        <v/>
      </c>
      <c r="B70" t="str">
        <f t="shared" si="1"/>
        <v/>
      </c>
      <c r="C70" t="str">
        <f>IF(A70="","",申込一覧表!AL74)</f>
        <v/>
      </c>
      <c r="D70" t="str">
        <f>IF(A70="","",申込一覧表!AP74)</f>
        <v/>
      </c>
      <c r="E70" s="61" t="str">
        <f>IF(A70="","",申込一覧表!BE74)</f>
        <v/>
      </c>
      <c r="F70" t="str">
        <f>IF(A70="","",申込一覧表!Q74)</f>
        <v/>
      </c>
      <c r="G70" t="str">
        <f>IF(A70="","",申込一覧表!AN74)</f>
        <v/>
      </c>
      <c r="H70">
        <v>5</v>
      </c>
      <c r="I70">
        <v>0</v>
      </c>
      <c r="J70" t="str">
        <f>IF(A70="","",IF(申込一覧表!E74="○","○","×"))</f>
        <v/>
      </c>
      <c r="K70" t="str">
        <f>IF(A70="","",申込一覧表!AT74)</f>
        <v/>
      </c>
      <c r="L70" t="str">
        <f>IF(A70="","",申込一覧表!AM74)</f>
        <v/>
      </c>
      <c r="M70" t="str">
        <f>IF(A70="","",TRIM(申込一覧表!G74)&amp;TRIM(申込一覧表!H74))</f>
        <v/>
      </c>
      <c r="N70" t="str">
        <f>IF(A70="","",申込一覧表!X74)</f>
        <v/>
      </c>
    </row>
    <row r="71" spans="1:14" x14ac:dyDescent="0.15">
      <c r="A71" t="str">
        <f>IF(申込一覧表!G75="","",申込一覧表!AH75)</f>
        <v/>
      </c>
      <c r="B71" t="str">
        <f t="shared" si="1"/>
        <v/>
      </c>
      <c r="C71" t="str">
        <f>IF(A71="","",申込一覧表!AL75)</f>
        <v/>
      </c>
      <c r="D71" t="str">
        <f>IF(A71="","",申込一覧表!AP75)</f>
        <v/>
      </c>
      <c r="E71" s="61" t="str">
        <f>IF(A71="","",申込一覧表!BE75)</f>
        <v/>
      </c>
      <c r="F71" t="str">
        <f>IF(A71="","",申込一覧表!Q75)</f>
        <v/>
      </c>
      <c r="G71" t="str">
        <f>IF(A71="","",申込一覧表!AN75)</f>
        <v/>
      </c>
      <c r="H71">
        <v>5</v>
      </c>
      <c r="I71">
        <v>0</v>
      </c>
      <c r="J71" t="str">
        <f>IF(A71="","",IF(申込一覧表!E75="○","○","×"))</f>
        <v/>
      </c>
      <c r="K71" t="str">
        <f>IF(A71="","",申込一覧表!AT75)</f>
        <v/>
      </c>
      <c r="L71" t="str">
        <f>IF(A71="","",申込一覧表!AM75)</f>
        <v/>
      </c>
      <c r="M71" t="str">
        <f>IF(A71="","",TRIM(申込一覧表!G75)&amp;TRIM(申込一覧表!H75))</f>
        <v/>
      </c>
      <c r="N71" t="str">
        <f>IF(A71="","",申込一覧表!X75)</f>
        <v/>
      </c>
    </row>
    <row r="72" spans="1:14" x14ac:dyDescent="0.15">
      <c r="A72" t="str">
        <f>IF(申込一覧表!G76="","",申込一覧表!AH76)</f>
        <v/>
      </c>
      <c r="B72" t="str">
        <f t="shared" si="1"/>
        <v/>
      </c>
      <c r="C72" t="str">
        <f>IF(A72="","",申込一覧表!AL76)</f>
        <v/>
      </c>
      <c r="D72" t="str">
        <f>IF(A72="","",申込一覧表!AP76)</f>
        <v/>
      </c>
      <c r="E72" s="61" t="str">
        <f>IF(A72="","",申込一覧表!BE76)</f>
        <v/>
      </c>
      <c r="F72" t="str">
        <f>IF(A72="","",申込一覧表!Q76)</f>
        <v/>
      </c>
      <c r="G72" t="str">
        <f>IF(A72="","",申込一覧表!AN76)</f>
        <v/>
      </c>
      <c r="H72">
        <v>5</v>
      </c>
      <c r="I72">
        <v>0</v>
      </c>
      <c r="J72" t="str">
        <f>IF(A72="","",IF(申込一覧表!E76="○","○","×"))</f>
        <v/>
      </c>
      <c r="K72" t="str">
        <f>IF(A72="","",申込一覧表!AT76)</f>
        <v/>
      </c>
      <c r="L72" t="str">
        <f>IF(A72="","",申込一覧表!AM76)</f>
        <v/>
      </c>
      <c r="M72" t="str">
        <f>IF(A72="","",TRIM(申込一覧表!G76)&amp;TRIM(申込一覧表!H76))</f>
        <v/>
      </c>
      <c r="N72" t="str">
        <f>IF(A72="","",申込一覧表!X76)</f>
        <v/>
      </c>
    </row>
    <row r="73" spans="1:14" x14ac:dyDescent="0.15">
      <c r="A73" t="str">
        <f>IF(申込一覧表!G77="","",申込一覧表!AH77)</f>
        <v/>
      </c>
      <c r="B73" t="str">
        <f t="shared" si="1"/>
        <v/>
      </c>
      <c r="C73" t="str">
        <f>IF(A73="","",申込一覧表!AL77)</f>
        <v/>
      </c>
      <c r="D73" t="str">
        <f>IF(A73="","",申込一覧表!AP77)</f>
        <v/>
      </c>
      <c r="E73" s="61" t="str">
        <f>IF(A73="","",申込一覧表!BE77)</f>
        <v/>
      </c>
      <c r="F73" t="str">
        <f>IF(A73="","",申込一覧表!Q77)</f>
        <v/>
      </c>
      <c r="G73" t="str">
        <f>IF(A73="","",申込一覧表!AN77)</f>
        <v/>
      </c>
      <c r="H73">
        <v>5</v>
      </c>
      <c r="I73">
        <v>0</v>
      </c>
      <c r="J73" t="str">
        <f>IF(A73="","",IF(申込一覧表!E77="○","○","×"))</f>
        <v/>
      </c>
      <c r="K73" t="str">
        <f>IF(A73="","",申込一覧表!AT77)</f>
        <v/>
      </c>
      <c r="L73" t="str">
        <f>IF(A73="","",申込一覧表!AM77)</f>
        <v/>
      </c>
      <c r="M73" t="str">
        <f>IF(A73="","",TRIM(申込一覧表!G77)&amp;TRIM(申込一覧表!H77))</f>
        <v/>
      </c>
      <c r="N73" t="str">
        <f>IF(A73="","",申込一覧表!X77)</f>
        <v/>
      </c>
    </row>
    <row r="74" spans="1:14" x14ac:dyDescent="0.15">
      <c r="A74" t="str">
        <f>IF(申込一覧表!G78="","",申込一覧表!AH78)</f>
        <v/>
      </c>
      <c r="B74" t="str">
        <f t="shared" si="1"/>
        <v/>
      </c>
      <c r="C74" t="str">
        <f>IF(A74="","",申込一覧表!AL78)</f>
        <v/>
      </c>
      <c r="D74" t="str">
        <f>IF(A74="","",申込一覧表!AP78)</f>
        <v/>
      </c>
      <c r="E74" s="61" t="str">
        <f>IF(A74="","",申込一覧表!BE78)</f>
        <v/>
      </c>
      <c r="F74" t="str">
        <f>IF(A74="","",申込一覧表!Q78)</f>
        <v/>
      </c>
      <c r="G74" t="str">
        <f>IF(A74="","",申込一覧表!AN78)</f>
        <v/>
      </c>
      <c r="H74">
        <v>5</v>
      </c>
      <c r="I74">
        <v>0</v>
      </c>
      <c r="J74" t="str">
        <f>IF(A74="","",IF(申込一覧表!E78="○","○","×"))</f>
        <v/>
      </c>
      <c r="K74" t="str">
        <f>IF(A74="","",申込一覧表!AT78)</f>
        <v/>
      </c>
      <c r="L74" t="str">
        <f>IF(A74="","",申込一覧表!AM78)</f>
        <v/>
      </c>
      <c r="M74" t="str">
        <f>IF(A74="","",TRIM(申込一覧表!G78)&amp;TRIM(申込一覧表!H78))</f>
        <v/>
      </c>
      <c r="N74" t="str">
        <f>IF(A74="","",申込一覧表!X78)</f>
        <v/>
      </c>
    </row>
    <row r="75" spans="1:14" x14ac:dyDescent="0.15">
      <c r="A75" t="str">
        <f>IF(申込一覧表!G79="","",申込一覧表!AH79)</f>
        <v/>
      </c>
      <c r="B75" t="str">
        <f t="shared" si="1"/>
        <v/>
      </c>
      <c r="C75" t="str">
        <f>IF(A75="","",申込一覧表!AL79)</f>
        <v/>
      </c>
      <c r="D75" t="str">
        <f>IF(A75="","",申込一覧表!AP79)</f>
        <v/>
      </c>
      <c r="E75" s="61" t="str">
        <f>IF(A75="","",申込一覧表!BE79)</f>
        <v/>
      </c>
      <c r="F75" t="str">
        <f>IF(A75="","",申込一覧表!Q79)</f>
        <v/>
      </c>
      <c r="G75" t="str">
        <f>IF(A75="","",申込一覧表!AN79)</f>
        <v/>
      </c>
      <c r="H75">
        <v>5</v>
      </c>
      <c r="I75">
        <v>0</v>
      </c>
      <c r="J75" t="str">
        <f>IF(A75="","",IF(申込一覧表!E79="○","○","×"))</f>
        <v/>
      </c>
      <c r="K75" t="str">
        <f>IF(A75="","",申込一覧表!AT79)</f>
        <v/>
      </c>
      <c r="L75" t="str">
        <f>IF(A75="","",申込一覧表!AM79)</f>
        <v/>
      </c>
      <c r="M75" t="str">
        <f>IF(A75="","",TRIM(申込一覧表!G79)&amp;TRIM(申込一覧表!H79))</f>
        <v/>
      </c>
      <c r="N75" t="str">
        <f>IF(A75="","",申込一覧表!X79)</f>
        <v/>
      </c>
    </row>
    <row r="76" spans="1:14" x14ac:dyDescent="0.15">
      <c r="A76" t="str">
        <f>IF(申込一覧表!G80="","",申込一覧表!AH80)</f>
        <v/>
      </c>
      <c r="B76" t="str">
        <f t="shared" si="1"/>
        <v/>
      </c>
      <c r="C76" t="str">
        <f>IF(A76="","",申込一覧表!AL80)</f>
        <v/>
      </c>
      <c r="D76" t="str">
        <f>IF(A76="","",申込一覧表!AP80)</f>
        <v/>
      </c>
      <c r="E76" s="61" t="str">
        <f>IF(A76="","",申込一覧表!BE80)</f>
        <v/>
      </c>
      <c r="F76" t="str">
        <f>IF(A76="","",申込一覧表!Q80)</f>
        <v/>
      </c>
      <c r="G76" t="str">
        <f>IF(A76="","",申込一覧表!AN80)</f>
        <v/>
      </c>
      <c r="H76">
        <v>5</v>
      </c>
      <c r="I76">
        <v>0</v>
      </c>
      <c r="J76" t="str">
        <f>IF(A76="","",IF(申込一覧表!E80="○","○","×"))</f>
        <v/>
      </c>
      <c r="K76" t="str">
        <f>IF(A76="","",申込一覧表!AT80)</f>
        <v/>
      </c>
      <c r="L76" t="str">
        <f>IF(A76="","",申込一覧表!AM80)</f>
        <v/>
      </c>
      <c r="M76" t="str">
        <f>IF(A76="","",TRIM(申込一覧表!G80)&amp;TRIM(申込一覧表!H80))</f>
        <v/>
      </c>
      <c r="N76" t="str">
        <f>IF(A76="","",申込一覧表!X80)</f>
        <v/>
      </c>
    </row>
    <row r="77" spans="1:14" x14ac:dyDescent="0.15">
      <c r="A77" t="str">
        <f>IF(申込一覧表!G81="","",申込一覧表!AH81)</f>
        <v/>
      </c>
      <c r="B77" t="str">
        <f t="shared" si="1"/>
        <v/>
      </c>
      <c r="C77" t="str">
        <f>IF(A77="","",申込一覧表!AL81)</f>
        <v/>
      </c>
      <c r="D77" t="str">
        <f>IF(A77="","",申込一覧表!AP81)</f>
        <v/>
      </c>
      <c r="E77" s="61" t="str">
        <f>IF(A77="","",申込一覧表!BE81)</f>
        <v/>
      </c>
      <c r="F77" t="str">
        <f>IF(A77="","",申込一覧表!Q81)</f>
        <v/>
      </c>
      <c r="G77" t="str">
        <f>IF(A77="","",申込一覧表!AN81)</f>
        <v/>
      </c>
      <c r="H77">
        <v>5</v>
      </c>
      <c r="I77">
        <v>0</v>
      </c>
      <c r="J77" t="str">
        <f>IF(A77="","",IF(申込一覧表!E81="○","○","×"))</f>
        <v/>
      </c>
      <c r="K77" t="str">
        <f>IF(A77="","",申込一覧表!AT81)</f>
        <v/>
      </c>
      <c r="L77" t="str">
        <f>IF(A77="","",申込一覧表!AM81)</f>
        <v/>
      </c>
      <c r="M77" t="str">
        <f>IF(A77="","",TRIM(申込一覧表!G81)&amp;TRIM(申込一覧表!H81))</f>
        <v/>
      </c>
      <c r="N77" t="str">
        <f>IF(A77="","",申込一覧表!X81)</f>
        <v/>
      </c>
    </row>
    <row r="78" spans="1:14" x14ac:dyDescent="0.15">
      <c r="A78" t="str">
        <f>IF(申込一覧表!G82="","",申込一覧表!AH82)</f>
        <v/>
      </c>
      <c r="B78" t="str">
        <f t="shared" si="1"/>
        <v/>
      </c>
      <c r="C78" t="str">
        <f>IF(A78="","",申込一覧表!AL82)</f>
        <v/>
      </c>
      <c r="D78" t="str">
        <f>IF(A78="","",申込一覧表!AP82)</f>
        <v/>
      </c>
      <c r="E78" s="61" t="str">
        <f>IF(A78="","",申込一覧表!BE82)</f>
        <v/>
      </c>
      <c r="F78" t="str">
        <f>IF(A78="","",申込一覧表!Q82)</f>
        <v/>
      </c>
      <c r="G78" t="str">
        <f>IF(A78="","",申込一覧表!AN82)</f>
        <v/>
      </c>
      <c r="H78">
        <v>5</v>
      </c>
      <c r="I78">
        <v>0</v>
      </c>
      <c r="J78" t="str">
        <f>IF(A78="","",IF(申込一覧表!E82="○","○","×"))</f>
        <v/>
      </c>
      <c r="K78" t="str">
        <f>IF(A78="","",申込一覧表!AT82)</f>
        <v/>
      </c>
      <c r="L78" t="str">
        <f>IF(A78="","",申込一覧表!AM82)</f>
        <v/>
      </c>
      <c r="M78" t="str">
        <f>IF(A78="","",TRIM(申込一覧表!G82)&amp;TRIM(申込一覧表!H82))</f>
        <v/>
      </c>
      <c r="N78" t="str">
        <f>IF(A78="","",申込一覧表!X82)</f>
        <v/>
      </c>
    </row>
    <row r="79" spans="1:14" x14ac:dyDescent="0.15">
      <c r="A79" t="str">
        <f>IF(申込一覧表!G83="","",申込一覧表!AH83)</f>
        <v/>
      </c>
      <c r="B79" t="str">
        <f t="shared" si="1"/>
        <v/>
      </c>
      <c r="C79" t="str">
        <f>IF(A79="","",申込一覧表!AL83)</f>
        <v/>
      </c>
      <c r="D79" t="str">
        <f>IF(A79="","",申込一覧表!AP83)</f>
        <v/>
      </c>
      <c r="E79" s="61" t="str">
        <f>IF(A79="","",申込一覧表!BE83)</f>
        <v/>
      </c>
      <c r="F79" t="str">
        <f>IF(A79="","",申込一覧表!Q83)</f>
        <v/>
      </c>
      <c r="G79" t="str">
        <f>IF(A79="","",申込一覧表!AN83)</f>
        <v/>
      </c>
      <c r="H79">
        <v>5</v>
      </c>
      <c r="I79">
        <v>0</v>
      </c>
      <c r="J79" t="str">
        <f>IF(A79="","",IF(申込一覧表!E83="○","○","×"))</f>
        <v/>
      </c>
      <c r="K79" t="str">
        <f>IF(A79="","",申込一覧表!AT83)</f>
        <v/>
      </c>
      <c r="L79" t="str">
        <f>IF(A79="","",申込一覧表!AM83)</f>
        <v/>
      </c>
      <c r="M79" t="str">
        <f>IF(A79="","",TRIM(申込一覧表!G83)&amp;TRIM(申込一覧表!H83))</f>
        <v/>
      </c>
      <c r="N79" t="str">
        <f>IF(A79="","",申込一覧表!X83)</f>
        <v/>
      </c>
    </row>
    <row r="80" spans="1:14" x14ac:dyDescent="0.15">
      <c r="A80" t="str">
        <f>IF(申込一覧表!G84="","",申込一覧表!AH84)</f>
        <v/>
      </c>
      <c r="B80" t="str">
        <f t="shared" si="1"/>
        <v/>
      </c>
      <c r="C80" t="str">
        <f>IF(A80="","",申込一覧表!AL84)</f>
        <v/>
      </c>
      <c r="D80" t="str">
        <f>IF(A80="","",申込一覧表!AP84)</f>
        <v/>
      </c>
      <c r="E80" s="61" t="str">
        <f>IF(A80="","",申込一覧表!BE84)</f>
        <v/>
      </c>
      <c r="F80" t="str">
        <f>IF(A80="","",申込一覧表!Q84)</f>
        <v/>
      </c>
      <c r="G80" t="str">
        <f>IF(A80="","",申込一覧表!AN84)</f>
        <v/>
      </c>
      <c r="H80">
        <v>5</v>
      </c>
      <c r="I80">
        <v>0</v>
      </c>
      <c r="J80" t="str">
        <f>IF(A80="","",IF(申込一覧表!E84="○","○","×"))</f>
        <v/>
      </c>
      <c r="K80" t="str">
        <f>IF(A80="","",申込一覧表!AT84)</f>
        <v/>
      </c>
      <c r="L80" t="str">
        <f>IF(A80="","",申込一覧表!AM84)</f>
        <v/>
      </c>
      <c r="M80" t="str">
        <f>IF(A80="","",TRIM(申込一覧表!G84)&amp;TRIM(申込一覧表!H84))</f>
        <v/>
      </c>
      <c r="N80" t="str">
        <f>IF(A80="","",申込一覧表!X84)</f>
        <v/>
      </c>
    </row>
    <row r="81" spans="1:14" x14ac:dyDescent="0.15">
      <c r="A81" t="str">
        <f>IF(申込一覧表!G85="","",申込一覧表!AH85)</f>
        <v/>
      </c>
      <c r="B81" t="str">
        <f t="shared" si="1"/>
        <v/>
      </c>
      <c r="C81" t="str">
        <f>IF(A81="","",申込一覧表!AL85)</f>
        <v/>
      </c>
      <c r="D81" t="str">
        <f>IF(A81="","",申込一覧表!AP85)</f>
        <v/>
      </c>
      <c r="E81" s="61" t="str">
        <f>IF(A81="","",申込一覧表!BE85)</f>
        <v/>
      </c>
      <c r="F81" t="str">
        <f>IF(A81="","",申込一覧表!Q85)</f>
        <v/>
      </c>
      <c r="G81" t="str">
        <f>IF(A81="","",申込一覧表!AN85)</f>
        <v/>
      </c>
      <c r="H81">
        <v>5</v>
      </c>
      <c r="I81">
        <v>0</v>
      </c>
      <c r="J81" t="str">
        <f>IF(A81="","",IF(申込一覧表!E85="○","○","×"))</f>
        <v/>
      </c>
      <c r="K81" t="str">
        <f>IF(A81="","",申込一覧表!AT85)</f>
        <v/>
      </c>
      <c r="L81" t="str">
        <f>IF(A81="","",申込一覧表!AM85)</f>
        <v/>
      </c>
      <c r="M81" t="str">
        <f>IF(A81="","",TRIM(申込一覧表!G85)&amp;TRIM(申込一覧表!H85))</f>
        <v/>
      </c>
      <c r="N81" t="str">
        <f>IF(A81="","",申込一覧表!X85)</f>
        <v/>
      </c>
    </row>
    <row r="82" spans="1:14" x14ac:dyDescent="0.15">
      <c r="A82" t="str">
        <f>IF(申込一覧表!G86="","",申込一覧表!AH86)</f>
        <v/>
      </c>
      <c r="B82" t="str">
        <f t="shared" si="1"/>
        <v/>
      </c>
      <c r="C82" t="str">
        <f>IF(A82="","",申込一覧表!AL86)</f>
        <v/>
      </c>
      <c r="D82" t="str">
        <f>IF(A82="","",申込一覧表!AP86)</f>
        <v/>
      </c>
      <c r="E82" s="61" t="str">
        <f>IF(A82="","",申込一覧表!BE86)</f>
        <v/>
      </c>
      <c r="F82" t="str">
        <f>IF(A82="","",申込一覧表!Q86)</f>
        <v/>
      </c>
      <c r="G82" t="str">
        <f>IF(A82="","",申込一覧表!AN86)</f>
        <v/>
      </c>
      <c r="H82">
        <v>5</v>
      </c>
      <c r="I82">
        <v>0</v>
      </c>
      <c r="J82" t="str">
        <f>IF(A82="","",IF(申込一覧表!E86="○","○","×"))</f>
        <v/>
      </c>
      <c r="K82" t="str">
        <f>IF(A82="","",申込一覧表!AT86)</f>
        <v/>
      </c>
      <c r="L82" t="str">
        <f>IF(A82="","",申込一覧表!AM86)</f>
        <v/>
      </c>
      <c r="M82" t="str">
        <f>IF(A82="","",TRIM(申込一覧表!G86)&amp;TRIM(申込一覧表!H86))</f>
        <v/>
      </c>
      <c r="N82" t="str">
        <f>IF(A82="","",申込一覧表!X86)</f>
        <v/>
      </c>
    </row>
    <row r="83" spans="1:14" x14ac:dyDescent="0.15">
      <c r="A83" t="str">
        <f>IF(申込一覧表!G87="","",申込一覧表!AH87)</f>
        <v/>
      </c>
      <c r="B83" t="str">
        <f t="shared" si="1"/>
        <v/>
      </c>
      <c r="C83" t="str">
        <f>IF(A83="","",申込一覧表!AL87)</f>
        <v/>
      </c>
      <c r="D83" t="str">
        <f>IF(A83="","",申込一覧表!AP87)</f>
        <v/>
      </c>
      <c r="E83" s="61" t="str">
        <f>IF(A83="","",申込一覧表!BE87)</f>
        <v/>
      </c>
      <c r="F83" t="str">
        <f>IF(A83="","",申込一覧表!Q87)</f>
        <v/>
      </c>
      <c r="G83" t="str">
        <f>IF(A83="","",申込一覧表!AN87)</f>
        <v/>
      </c>
      <c r="H83">
        <v>5</v>
      </c>
      <c r="I83">
        <v>0</v>
      </c>
      <c r="J83" t="str">
        <f>IF(A83="","",IF(申込一覧表!E87="○","○","×"))</f>
        <v/>
      </c>
      <c r="K83" t="str">
        <f>IF(A83="","",申込一覧表!AT87)</f>
        <v/>
      </c>
      <c r="L83" t="str">
        <f>IF(A83="","",申込一覧表!AM87)</f>
        <v/>
      </c>
      <c r="M83" t="str">
        <f>IF(A83="","",TRIM(申込一覧表!G87)&amp;TRIM(申込一覧表!H87))</f>
        <v/>
      </c>
      <c r="N83" t="str">
        <f>IF(A83="","",申込一覧表!X87)</f>
        <v/>
      </c>
    </row>
    <row r="84" spans="1:14" x14ac:dyDescent="0.15">
      <c r="A84" t="str">
        <f>IF(申込一覧表!G88="","",申込一覧表!AH88)</f>
        <v/>
      </c>
      <c r="B84" t="str">
        <f t="shared" si="1"/>
        <v/>
      </c>
      <c r="C84" t="str">
        <f>IF(A84="","",申込一覧表!AL88)</f>
        <v/>
      </c>
      <c r="D84" t="str">
        <f>IF(A84="","",申込一覧表!AP88)</f>
        <v/>
      </c>
      <c r="E84" s="61" t="str">
        <f>IF(A84="","",申込一覧表!BE88)</f>
        <v/>
      </c>
      <c r="F84" t="str">
        <f>IF(A84="","",申込一覧表!Q88)</f>
        <v/>
      </c>
      <c r="G84" t="str">
        <f>IF(A84="","",申込一覧表!AN88)</f>
        <v/>
      </c>
      <c r="H84">
        <v>5</v>
      </c>
      <c r="I84">
        <v>0</v>
      </c>
      <c r="J84" t="str">
        <f>IF(A84="","",IF(申込一覧表!E88="○","○","×"))</f>
        <v/>
      </c>
      <c r="K84" t="str">
        <f>IF(A84="","",申込一覧表!AT88)</f>
        <v/>
      </c>
      <c r="L84" t="str">
        <f>IF(A84="","",申込一覧表!AM88)</f>
        <v/>
      </c>
      <c r="M84" t="str">
        <f>IF(A84="","",TRIM(申込一覧表!G88)&amp;TRIM(申込一覧表!H88))</f>
        <v/>
      </c>
      <c r="N84" t="str">
        <f>IF(A84="","",申込一覧表!X88)</f>
        <v/>
      </c>
    </row>
    <row r="85" spans="1:14" x14ac:dyDescent="0.15">
      <c r="A85" t="str">
        <f>IF(申込一覧表!G89="","",申込一覧表!AH89)</f>
        <v/>
      </c>
      <c r="B85" t="str">
        <f t="shared" si="1"/>
        <v/>
      </c>
      <c r="C85" t="str">
        <f>IF(A85="","",申込一覧表!AL89)</f>
        <v/>
      </c>
      <c r="D85" t="str">
        <f>IF(A85="","",申込一覧表!AP89)</f>
        <v/>
      </c>
      <c r="E85" s="61" t="str">
        <f>IF(A85="","",申込一覧表!BE89)</f>
        <v/>
      </c>
      <c r="F85" t="str">
        <f>IF(A85="","",申込一覧表!Q89)</f>
        <v/>
      </c>
      <c r="G85" t="str">
        <f>IF(A85="","",申込一覧表!AN89)</f>
        <v/>
      </c>
      <c r="H85">
        <v>5</v>
      </c>
      <c r="I85">
        <v>0</v>
      </c>
      <c r="J85" t="str">
        <f>IF(A85="","",IF(申込一覧表!E89="○","○","×"))</f>
        <v/>
      </c>
      <c r="K85" t="str">
        <f>IF(A85="","",申込一覧表!AT89)</f>
        <v/>
      </c>
      <c r="L85" t="str">
        <f>IF(A85="","",申込一覧表!AM89)</f>
        <v/>
      </c>
      <c r="M85" t="str">
        <f>IF(A85="","",TRIM(申込一覧表!G89)&amp;TRIM(申込一覧表!H89))</f>
        <v/>
      </c>
      <c r="N85" t="str">
        <f>IF(A85="","",申込一覧表!X89)</f>
        <v/>
      </c>
    </row>
    <row r="86" spans="1:14" x14ac:dyDescent="0.15">
      <c r="A86" t="str">
        <f>IF(申込一覧表!G90="","",申込一覧表!AH90)</f>
        <v/>
      </c>
      <c r="B86" t="str">
        <f t="shared" si="1"/>
        <v/>
      </c>
      <c r="C86" t="str">
        <f>IF(A86="","",申込一覧表!AL90)</f>
        <v/>
      </c>
      <c r="D86" t="str">
        <f>IF(A86="","",申込一覧表!AP90)</f>
        <v/>
      </c>
      <c r="E86" s="61" t="str">
        <f>IF(A86="","",申込一覧表!BE90)</f>
        <v/>
      </c>
      <c r="F86" t="str">
        <f>IF(A86="","",申込一覧表!Q90)</f>
        <v/>
      </c>
      <c r="G86" t="str">
        <f>IF(A86="","",申込一覧表!AN90)</f>
        <v/>
      </c>
      <c r="H86">
        <v>5</v>
      </c>
      <c r="I86">
        <v>0</v>
      </c>
      <c r="J86" t="str">
        <f>IF(A86="","",IF(申込一覧表!E90="○","○","×"))</f>
        <v/>
      </c>
      <c r="K86" t="str">
        <f>IF(A86="","",申込一覧表!AT90)</f>
        <v/>
      </c>
      <c r="L86" t="str">
        <f>IF(A86="","",申込一覧表!AM90)</f>
        <v/>
      </c>
      <c r="M86" t="str">
        <f>IF(A86="","",TRIM(申込一覧表!G90)&amp;TRIM(申込一覧表!H90))</f>
        <v/>
      </c>
      <c r="N86" t="str">
        <f>IF(A86="","",申込一覧表!X90)</f>
        <v/>
      </c>
    </row>
    <row r="87" spans="1:14" x14ac:dyDescent="0.15">
      <c r="A87" t="str">
        <f>IF(申込一覧表!G91="","",申込一覧表!AH91)</f>
        <v/>
      </c>
      <c r="B87" t="str">
        <f t="shared" si="1"/>
        <v/>
      </c>
      <c r="C87" t="str">
        <f>IF(A87="","",申込一覧表!AL91)</f>
        <v/>
      </c>
      <c r="D87" t="str">
        <f>IF(A87="","",申込一覧表!AP91)</f>
        <v/>
      </c>
      <c r="E87" s="61" t="str">
        <f>IF(A87="","",申込一覧表!BE91)</f>
        <v/>
      </c>
      <c r="F87" t="str">
        <f>IF(A87="","",申込一覧表!Q91)</f>
        <v/>
      </c>
      <c r="G87" t="str">
        <f>IF(A87="","",申込一覧表!AN91)</f>
        <v/>
      </c>
      <c r="H87">
        <v>5</v>
      </c>
      <c r="I87">
        <v>0</v>
      </c>
      <c r="J87" t="str">
        <f>IF(A87="","",IF(申込一覧表!E91="○","○","×"))</f>
        <v/>
      </c>
      <c r="K87" t="str">
        <f>IF(A87="","",申込一覧表!AT91)</f>
        <v/>
      </c>
      <c r="L87" t="str">
        <f>IF(A87="","",申込一覧表!AM91)</f>
        <v/>
      </c>
      <c r="M87" t="str">
        <f>IF(A87="","",TRIM(申込一覧表!G91)&amp;TRIM(申込一覧表!H91))</f>
        <v/>
      </c>
      <c r="N87" t="str">
        <f>IF(A87="","",申込一覧表!X91)</f>
        <v/>
      </c>
    </row>
    <row r="88" spans="1:14" x14ac:dyDescent="0.15">
      <c r="A88" t="str">
        <f>IF(申込一覧表!G92="","",申込一覧表!AH92)</f>
        <v/>
      </c>
      <c r="B88" t="str">
        <f t="shared" si="1"/>
        <v/>
      </c>
      <c r="C88" t="str">
        <f>IF(A88="","",申込一覧表!AL92)</f>
        <v/>
      </c>
      <c r="D88" t="str">
        <f>IF(A88="","",申込一覧表!AP92)</f>
        <v/>
      </c>
      <c r="E88" s="61" t="str">
        <f>IF(A88="","",申込一覧表!BE92)</f>
        <v/>
      </c>
      <c r="F88" t="str">
        <f>IF(A88="","",申込一覧表!Q92)</f>
        <v/>
      </c>
      <c r="G88" t="str">
        <f>IF(A88="","",申込一覧表!AN92)</f>
        <v/>
      </c>
      <c r="H88">
        <v>5</v>
      </c>
      <c r="I88">
        <v>0</v>
      </c>
      <c r="J88" t="str">
        <f>IF(A88="","",IF(申込一覧表!E92="○","○","×"))</f>
        <v/>
      </c>
      <c r="K88" t="str">
        <f>IF(A88="","",申込一覧表!AT92)</f>
        <v/>
      </c>
      <c r="L88" t="str">
        <f>IF(A88="","",申込一覧表!AM92)</f>
        <v/>
      </c>
      <c r="M88" t="str">
        <f>IF(A88="","",TRIM(申込一覧表!G92)&amp;TRIM(申込一覧表!H92))</f>
        <v/>
      </c>
      <c r="N88" t="str">
        <f>IF(A88="","",申込一覧表!X92)</f>
        <v/>
      </c>
    </row>
    <row r="89" spans="1:14" x14ac:dyDescent="0.15">
      <c r="A89" t="str">
        <f>IF(申込一覧表!G93="","",申込一覧表!AH93)</f>
        <v/>
      </c>
      <c r="B89" t="str">
        <f t="shared" si="1"/>
        <v/>
      </c>
      <c r="C89" t="str">
        <f>IF(A89="","",申込一覧表!AL93)</f>
        <v/>
      </c>
      <c r="D89" t="str">
        <f>IF(A89="","",申込一覧表!AP93)</f>
        <v/>
      </c>
      <c r="E89" s="61" t="str">
        <f>IF(A89="","",申込一覧表!BE93)</f>
        <v/>
      </c>
      <c r="F89" t="str">
        <f>IF(A89="","",申込一覧表!Q93)</f>
        <v/>
      </c>
      <c r="G89" t="str">
        <f>IF(A89="","",申込一覧表!AN93)</f>
        <v/>
      </c>
      <c r="H89">
        <v>5</v>
      </c>
      <c r="I89">
        <v>0</v>
      </c>
      <c r="J89" t="str">
        <f>IF(A89="","",IF(申込一覧表!E93="○","○","×"))</f>
        <v/>
      </c>
      <c r="K89" t="str">
        <f>IF(A89="","",申込一覧表!AT93)</f>
        <v/>
      </c>
      <c r="L89" t="str">
        <f>IF(A89="","",申込一覧表!AM93)</f>
        <v/>
      </c>
      <c r="M89" t="str">
        <f>IF(A89="","",TRIM(申込一覧表!G93)&amp;TRIM(申込一覧表!H93))</f>
        <v/>
      </c>
      <c r="N89" t="str">
        <f>IF(A89="","",申込一覧表!X93)</f>
        <v/>
      </c>
    </row>
    <row r="90" spans="1:14" x14ac:dyDescent="0.15">
      <c r="A90" t="str">
        <f>IF(申込一覧表!G94="","",申込一覧表!AH94)</f>
        <v/>
      </c>
      <c r="B90" t="str">
        <f t="shared" si="1"/>
        <v/>
      </c>
      <c r="C90" t="str">
        <f>IF(A90="","",申込一覧表!AL94)</f>
        <v/>
      </c>
      <c r="D90" t="str">
        <f>IF(A90="","",申込一覧表!AP94)</f>
        <v/>
      </c>
      <c r="E90" s="61" t="str">
        <f>IF(A90="","",申込一覧表!BE94)</f>
        <v/>
      </c>
      <c r="F90" t="str">
        <f>IF(A90="","",申込一覧表!Q94)</f>
        <v/>
      </c>
      <c r="G90" t="str">
        <f>IF(A90="","",申込一覧表!AN94)</f>
        <v/>
      </c>
      <c r="H90">
        <v>5</v>
      </c>
      <c r="I90">
        <v>0</v>
      </c>
      <c r="J90" t="str">
        <f>IF(A90="","",IF(申込一覧表!E94="○","○","×"))</f>
        <v/>
      </c>
      <c r="K90" t="str">
        <f>IF(A90="","",申込一覧表!AT94)</f>
        <v/>
      </c>
      <c r="L90" t="str">
        <f>IF(A90="","",申込一覧表!AM94)</f>
        <v/>
      </c>
      <c r="M90" t="str">
        <f>IF(A90="","",TRIM(申込一覧表!G94)&amp;TRIM(申込一覧表!H94))</f>
        <v/>
      </c>
      <c r="N90" t="str">
        <f>IF(A90="","",申込一覧表!X94)</f>
        <v/>
      </c>
    </row>
    <row r="91" spans="1:14" x14ac:dyDescent="0.15">
      <c r="A91" t="str">
        <f>IF(申込一覧表!G95="","",申込一覧表!AH95)</f>
        <v/>
      </c>
      <c r="B91" t="str">
        <f t="shared" si="1"/>
        <v/>
      </c>
      <c r="C91" t="str">
        <f>IF(A91="","",申込一覧表!AL95)</f>
        <v/>
      </c>
      <c r="D91" t="str">
        <f>IF(A91="","",申込一覧表!AP95)</f>
        <v/>
      </c>
      <c r="E91" s="61" t="str">
        <f>IF(A91="","",申込一覧表!BE95)</f>
        <v/>
      </c>
      <c r="F91" t="str">
        <f>IF(A91="","",申込一覧表!Q95)</f>
        <v/>
      </c>
      <c r="G91" t="str">
        <f>IF(A91="","",申込一覧表!AN95)</f>
        <v/>
      </c>
      <c r="H91">
        <v>5</v>
      </c>
      <c r="I91">
        <v>0</v>
      </c>
      <c r="J91" t="str">
        <f>IF(A91="","",IF(申込一覧表!E95="○","○","×"))</f>
        <v/>
      </c>
      <c r="K91" t="str">
        <f>IF(A91="","",申込一覧表!AT95)</f>
        <v/>
      </c>
      <c r="L91" t="str">
        <f>IF(A91="","",申込一覧表!AM95)</f>
        <v/>
      </c>
      <c r="M91" t="str">
        <f>IF(A91="","",TRIM(申込一覧表!G95)&amp;TRIM(申込一覧表!H95))</f>
        <v/>
      </c>
      <c r="N91" t="str">
        <f>IF(A91="","",申込一覧表!X95)</f>
        <v/>
      </c>
    </row>
    <row r="92" spans="1:14" x14ac:dyDescent="0.15">
      <c r="A92" t="str">
        <f>IF(申込一覧表!G96="","",申込一覧表!AH96)</f>
        <v/>
      </c>
      <c r="B92" t="str">
        <f t="shared" si="1"/>
        <v/>
      </c>
      <c r="C92" t="str">
        <f>IF(A92="","",申込一覧表!AL96)</f>
        <v/>
      </c>
      <c r="D92" t="str">
        <f>IF(A92="","",申込一覧表!AP96)</f>
        <v/>
      </c>
      <c r="E92" s="61" t="str">
        <f>IF(A92="","",申込一覧表!BE96)</f>
        <v/>
      </c>
      <c r="F92" t="str">
        <f>IF(A92="","",申込一覧表!Q96)</f>
        <v/>
      </c>
      <c r="G92" t="str">
        <f>IF(A92="","",申込一覧表!AN96)</f>
        <v/>
      </c>
      <c r="H92">
        <v>5</v>
      </c>
      <c r="I92">
        <v>0</v>
      </c>
      <c r="J92" t="str">
        <f>IF(A92="","",IF(申込一覧表!E96="○","○","×"))</f>
        <v/>
      </c>
      <c r="K92" t="str">
        <f>IF(A92="","",申込一覧表!AT96)</f>
        <v/>
      </c>
      <c r="L92" t="str">
        <f>IF(A92="","",申込一覧表!AM96)</f>
        <v/>
      </c>
      <c r="M92" t="str">
        <f>IF(A92="","",TRIM(申込一覧表!G96)&amp;TRIM(申込一覧表!H96))</f>
        <v/>
      </c>
      <c r="N92" t="str">
        <f>IF(A92="","",申込一覧表!X96)</f>
        <v/>
      </c>
    </row>
    <row r="93" spans="1:14" x14ac:dyDescent="0.15">
      <c r="A93" t="str">
        <f>IF(申込一覧表!G97="","",申込一覧表!AH97)</f>
        <v/>
      </c>
      <c r="B93" t="str">
        <f t="shared" si="1"/>
        <v/>
      </c>
      <c r="C93" t="str">
        <f>IF(A93="","",申込一覧表!AL97)</f>
        <v/>
      </c>
      <c r="D93" t="str">
        <f>IF(A93="","",申込一覧表!AP97)</f>
        <v/>
      </c>
      <c r="E93" s="61" t="str">
        <f>IF(A93="","",申込一覧表!BE97)</f>
        <v/>
      </c>
      <c r="F93" t="str">
        <f>IF(A93="","",申込一覧表!Q97)</f>
        <v/>
      </c>
      <c r="G93" t="str">
        <f>IF(A93="","",申込一覧表!AN97)</f>
        <v/>
      </c>
      <c r="H93">
        <v>5</v>
      </c>
      <c r="I93">
        <v>0</v>
      </c>
      <c r="J93" t="str">
        <f>IF(A93="","",IF(申込一覧表!E97="○","○","×"))</f>
        <v/>
      </c>
      <c r="K93" t="str">
        <f>IF(A93="","",申込一覧表!AT97)</f>
        <v/>
      </c>
      <c r="L93" t="str">
        <f>IF(A93="","",申込一覧表!AM97)</f>
        <v/>
      </c>
      <c r="M93" t="str">
        <f>IF(A93="","",TRIM(申込一覧表!G97)&amp;TRIM(申込一覧表!H97))</f>
        <v/>
      </c>
      <c r="N93" t="str">
        <f>IF(A93="","",申込一覧表!X97)</f>
        <v/>
      </c>
    </row>
    <row r="94" spans="1:14" x14ac:dyDescent="0.15">
      <c r="A94" t="str">
        <f>IF(申込一覧表!G98="","",申込一覧表!AH98)</f>
        <v/>
      </c>
      <c r="B94" t="str">
        <f t="shared" si="1"/>
        <v/>
      </c>
      <c r="C94" t="str">
        <f>IF(A94="","",申込一覧表!AL98)</f>
        <v/>
      </c>
      <c r="D94" t="str">
        <f>IF(A94="","",申込一覧表!AP98)</f>
        <v/>
      </c>
      <c r="E94" s="61" t="str">
        <f>IF(A94="","",申込一覧表!BE98)</f>
        <v/>
      </c>
      <c r="F94" t="str">
        <f>IF(A94="","",申込一覧表!Q98)</f>
        <v/>
      </c>
      <c r="G94" t="str">
        <f>IF(A94="","",申込一覧表!AN98)</f>
        <v/>
      </c>
      <c r="H94">
        <v>5</v>
      </c>
      <c r="I94">
        <v>0</v>
      </c>
      <c r="J94" t="str">
        <f>IF(A94="","",IF(申込一覧表!E98="○","○","×"))</f>
        <v/>
      </c>
      <c r="K94" t="str">
        <f>IF(A94="","",申込一覧表!AT98)</f>
        <v/>
      </c>
      <c r="L94" t="str">
        <f>IF(A94="","",申込一覧表!AM98)</f>
        <v/>
      </c>
      <c r="M94" t="str">
        <f>IF(A94="","",TRIM(申込一覧表!G98)&amp;TRIM(申込一覧表!H98))</f>
        <v/>
      </c>
      <c r="N94" t="str">
        <f>IF(A94="","",申込一覧表!X98)</f>
        <v/>
      </c>
    </row>
    <row r="95" spans="1:14" x14ac:dyDescent="0.15">
      <c r="A95" t="str">
        <f>IF(申込一覧表!G99="","",申込一覧表!AH99)</f>
        <v/>
      </c>
      <c r="B95" t="str">
        <f t="shared" si="1"/>
        <v/>
      </c>
      <c r="C95" t="str">
        <f>IF(A95="","",申込一覧表!AL99)</f>
        <v/>
      </c>
      <c r="D95" t="str">
        <f>IF(A95="","",申込一覧表!AP99)</f>
        <v/>
      </c>
      <c r="E95" s="61" t="str">
        <f>IF(A95="","",申込一覧表!BE99)</f>
        <v/>
      </c>
      <c r="F95" t="str">
        <f>IF(A95="","",申込一覧表!Q99)</f>
        <v/>
      </c>
      <c r="G95" t="str">
        <f>IF(A95="","",申込一覧表!AN99)</f>
        <v/>
      </c>
      <c r="H95">
        <v>5</v>
      </c>
      <c r="I95">
        <v>0</v>
      </c>
      <c r="J95" t="str">
        <f>IF(A95="","",IF(申込一覧表!E99="○","○","×"))</f>
        <v/>
      </c>
      <c r="K95" t="str">
        <f>IF(A95="","",申込一覧表!AT99)</f>
        <v/>
      </c>
      <c r="L95" t="str">
        <f>IF(A95="","",申込一覧表!AM99)</f>
        <v/>
      </c>
      <c r="M95" t="str">
        <f>IF(A95="","",TRIM(申込一覧表!G99)&amp;TRIM(申込一覧表!H99))</f>
        <v/>
      </c>
      <c r="N95" t="str">
        <f>IF(A95="","",申込一覧表!X99)</f>
        <v/>
      </c>
    </row>
    <row r="96" spans="1:14" x14ac:dyDescent="0.15">
      <c r="A96" t="str">
        <f>IF(申込一覧表!G100="","",申込一覧表!AH100)</f>
        <v/>
      </c>
      <c r="B96" t="str">
        <f t="shared" si="1"/>
        <v/>
      </c>
      <c r="C96" t="str">
        <f>IF(A96="","",申込一覧表!AL100)</f>
        <v/>
      </c>
      <c r="D96" t="str">
        <f>IF(A96="","",申込一覧表!AP100)</f>
        <v/>
      </c>
      <c r="E96" s="61" t="str">
        <f>IF(A96="","",申込一覧表!BE100)</f>
        <v/>
      </c>
      <c r="F96" t="str">
        <f>IF(A96="","",申込一覧表!Q100)</f>
        <v/>
      </c>
      <c r="G96" t="str">
        <f>IF(A96="","",申込一覧表!AN100)</f>
        <v/>
      </c>
      <c r="H96">
        <v>5</v>
      </c>
      <c r="I96">
        <v>0</v>
      </c>
      <c r="J96" t="str">
        <f>IF(A96="","",IF(申込一覧表!E100="○","○","×"))</f>
        <v/>
      </c>
      <c r="K96" t="str">
        <f>IF(A96="","",申込一覧表!AT100)</f>
        <v/>
      </c>
      <c r="L96" t="str">
        <f>IF(A96="","",申込一覧表!AM100)</f>
        <v/>
      </c>
      <c r="M96" t="str">
        <f>IF(A96="","",TRIM(申込一覧表!G100)&amp;TRIM(申込一覧表!H100))</f>
        <v/>
      </c>
      <c r="N96" t="str">
        <f>IF(A96="","",申込一覧表!X100)</f>
        <v/>
      </c>
    </row>
    <row r="97" spans="1:14" x14ac:dyDescent="0.15">
      <c r="A97" t="str">
        <f>IF(申込一覧表!G101="","",申込一覧表!AH101)</f>
        <v/>
      </c>
      <c r="B97" t="str">
        <f t="shared" si="1"/>
        <v/>
      </c>
      <c r="C97" t="str">
        <f>IF(A97="","",申込一覧表!AL101)</f>
        <v/>
      </c>
      <c r="D97" t="str">
        <f>IF(A97="","",申込一覧表!AP101)</f>
        <v/>
      </c>
      <c r="E97" s="61" t="str">
        <f>IF(A97="","",申込一覧表!BE101)</f>
        <v/>
      </c>
      <c r="F97" t="str">
        <f>IF(A97="","",申込一覧表!Q101)</f>
        <v/>
      </c>
      <c r="G97" t="str">
        <f>IF(A97="","",申込一覧表!AN101)</f>
        <v/>
      </c>
      <c r="H97">
        <v>5</v>
      </c>
      <c r="I97">
        <v>0</v>
      </c>
      <c r="J97" t="str">
        <f>IF(A97="","",IF(申込一覧表!E101="○","○","×"))</f>
        <v/>
      </c>
      <c r="K97" t="str">
        <f>IF(A97="","",申込一覧表!AT101)</f>
        <v/>
      </c>
      <c r="L97" t="str">
        <f>IF(A97="","",申込一覧表!AM101)</f>
        <v/>
      </c>
      <c r="M97" t="str">
        <f>IF(A97="","",TRIM(申込一覧表!G101)&amp;TRIM(申込一覧表!H101))</f>
        <v/>
      </c>
      <c r="N97" t="str">
        <f>IF(A97="","",申込一覧表!X101)</f>
        <v/>
      </c>
    </row>
    <row r="98" spans="1:14" x14ac:dyDescent="0.15">
      <c r="A98" t="str">
        <f>IF(申込一覧表!G102="","",申込一覧表!AH102)</f>
        <v/>
      </c>
      <c r="B98" t="str">
        <f t="shared" si="1"/>
        <v/>
      </c>
      <c r="C98" t="str">
        <f>IF(A98="","",申込一覧表!AL102)</f>
        <v/>
      </c>
      <c r="D98" t="str">
        <f>IF(A98="","",申込一覧表!AP102)</f>
        <v/>
      </c>
      <c r="E98" s="61" t="str">
        <f>IF(A98="","",申込一覧表!BE102)</f>
        <v/>
      </c>
      <c r="F98" t="str">
        <f>IF(A98="","",申込一覧表!Q102)</f>
        <v/>
      </c>
      <c r="G98" t="str">
        <f>IF(A98="","",申込一覧表!AN102)</f>
        <v/>
      </c>
      <c r="H98">
        <v>5</v>
      </c>
      <c r="I98">
        <v>0</v>
      </c>
      <c r="J98" t="str">
        <f>IF(A98="","",IF(申込一覧表!E102="○","○","×"))</f>
        <v/>
      </c>
      <c r="K98" t="str">
        <f>IF(A98="","",申込一覧表!AT102)</f>
        <v/>
      </c>
      <c r="L98" t="str">
        <f>IF(A98="","",申込一覧表!AM102)</f>
        <v/>
      </c>
      <c r="M98" t="str">
        <f>IF(A98="","",TRIM(申込一覧表!G102)&amp;TRIM(申込一覧表!H102))</f>
        <v/>
      </c>
      <c r="N98" t="str">
        <f>IF(A98="","",申込一覧表!X102)</f>
        <v/>
      </c>
    </row>
    <row r="99" spans="1:14" x14ac:dyDescent="0.15">
      <c r="A99" t="str">
        <f>IF(申込一覧表!G103="","",申込一覧表!AH103)</f>
        <v/>
      </c>
      <c r="B99" t="str">
        <f t="shared" si="1"/>
        <v/>
      </c>
      <c r="C99" t="str">
        <f>IF(A99="","",申込一覧表!AL103)</f>
        <v/>
      </c>
      <c r="D99" t="str">
        <f>IF(A99="","",申込一覧表!AP103)</f>
        <v/>
      </c>
      <c r="E99" s="61" t="str">
        <f>IF(A99="","",申込一覧表!BE103)</f>
        <v/>
      </c>
      <c r="F99" t="str">
        <f>IF(A99="","",申込一覧表!Q103)</f>
        <v/>
      </c>
      <c r="G99" t="str">
        <f>IF(A99="","",申込一覧表!AN103)</f>
        <v/>
      </c>
      <c r="H99">
        <v>5</v>
      </c>
      <c r="I99">
        <v>0</v>
      </c>
      <c r="J99" t="str">
        <f>IF(A99="","",IF(申込一覧表!E103="○","○","×"))</f>
        <v/>
      </c>
      <c r="K99" t="str">
        <f>IF(A99="","",申込一覧表!AT103)</f>
        <v/>
      </c>
      <c r="L99" t="str">
        <f>IF(A99="","",申込一覧表!AM103)</f>
        <v/>
      </c>
      <c r="M99" t="str">
        <f>IF(A99="","",TRIM(申込一覧表!G103)&amp;TRIM(申込一覧表!H103))</f>
        <v/>
      </c>
      <c r="N99" t="str">
        <f>IF(A99="","",申込一覧表!X103)</f>
        <v/>
      </c>
    </row>
    <row r="100" spans="1:14" x14ac:dyDescent="0.15">
      <c r="A100" t="str">
        <f>IF(申込一覧表!G104="","",申込一覧表!AH104)</f>
        <v/>
      </c>
      <c r="B100" t="str">
        <f t="shared" si="1"/>
        <v/>
      </c>
      <c r="C100" t="str">
        <f>IF(A100="","",申込一覧表!AL104)</f>
        <v/>
      </c>
      <c r="D100" t="str">
        <f>IF(A100="","",申込一覧表!AP104)</f>
        <v/>
      </c>
      <c r="E100" s="61" t="str">
        <f>IF(A100="","",申込一覧表!BE104)</f>
        <v/>
      </c>
      <c r="F100" t="str">
        <f>IF(A100="","",申込一覧表!Q104)</f>
        <v/>
      </c>
      <c r="G100" t="str">
        <f>IF(A100="","",申込一覧表!AN104)</f>
        <v/>
      </c>
      <c r="H100">
        <v>5</v>
      </c>
      <c r="I100">
        <v>0</v>
      </c>
      <c r="J100" t="str">
        <f>IF(A100="","",IF(申込一覧表!E104="○","○","×"))</f>
        <v/>
      </c>
      <c r="K100" t="str">
        <f>IF(A100="","",申込一覧表!AT104)</f>
        <v/>
      </c>
      <c r="L100" t="str">
        <f>IF(A100="","",申込一覧表!AM104)</f>
        <v/>
      </c>
      <c r="M100" t="str">
        <f>IF(A100="","",TRIM(申込一覧表!G104)&amp;TRIM(申込一覧表!H104))</f>
        <v/>
      </c>
      <c r="N100" t="str">
        <f>IF(A100="","",申込一覧表!X104)</f>
        <v/>
      </c>
    </row>
    <row r="101" spans="1:14" x14ac:dyDescent="0.15">
      <c r="A101" t="str">
        <f>IF(申込一覧表!G105="","",申込一覧表!AH105)</f>
        <v/>
      </c>
      <c r="B101" t="str">
        <f t="shared" si="1"/>
        <v/>
      </c>
      <c r="C101" t="str">
        <f>IF(A101="","",申込一覧表!AL105)</f>
        <v/>
      </c>
      <c r="D101" t="str">
        <f>IF(A101="","",申込一覧表!AP105)</f>
        <v/>
      </c>
      <c r="E101" s="61" t="str">
        <f>IF(A101="","",申込一覧表!BE105)</f>
        <v/>
      </c>
      <c r="F101" t="str">
        <f>IF(A101="","",申込一覧表!Q105)</f>
        <v/>
      </c>
      <c r="G101" t="str">
        <f>IF(A101="","",申込一覧表!AN105)</f>
        <v/>
      </c>
      <c r="H101">
        <v>5</v>
      </c>
      <c r="I101">
        <v>0</v>
      </c>
      <c r="J101" t="str">
        <f>IF(A101="","",IF(申込一覧表!E105="○","○","×"))</f>
        <v/>
      </c>
      <c r="K101" t="str">
        <f>IF(A101="","",申込一覧表!AT105)</f>
        <v/>
      </c>
      <c r="L101" t="str">
        <f>IF(A101="","",申込一覧表!AM105)</f>
        <v/>
      </c>
      <c r="M101" t="str">
        <f>IF(A101="","",TRIM(申込一覧表!G105)&amp;TRIM(申込一覧表!H105))</f>
        <v/>
      </c>
      <c r="N101" t="str">
        <f>IF(A101="","",申込一覧表!X105)</f>
        <v/>
      </c>
    </row>
    <row r="102" spans="1:14" x14ac:dyDescent="0.15">
      <c r="A102" t="str">
        <f>IF(申込一覧表!G106="","",申込一覧表!AH106)</f>
        <v/>
      </c>
      <c r="B102" t="str">
        <f t="shared" si="1"/>
        <v/>
      </c>
      <c r="C102" t="str">
        <f>IF(A102="","",申込一覧表!AL106)</f>
        <v/>
      </c>
      <c r="D102" t="str">
        <f>IF(A102="","",申込一覧表!AP106)</f>
        <v/>
      </c>
      <c r="E102" s="61" t="str">
        <f>IF(A102="","",申込一覧表!BE106)</f>
        <v/>
      </c>
      <c r="F102" t="str">
        <f>IF(A102="","",申込一覧表!Q106)</f>
        <v/>
      </c>
      <c r="G102" t="str">
        <f>IF(A102="","",申込一覧表!AN106)</f>
        <v/>
      </c>
      <c r="H102">
        <v>5</v>
      </c>
      <c r="I102">
        <v>0</v>
      </c>
      <c r="J102" t="str">
        <f>IF(A102="","",IF(申込一覧表!E106="○","○","×"))</f>
        <v/>
      </c>
      <c r="K102" t="str">
        <f>IF(A102="","",申込一覧表!AT106)</f>
        <v/>
      </c>
      <c r="L102" t="str">
        <f>IF(A102="","",申込一覧表!AM106)</f>
        <v/>
      </c>
      <c r="M102" t="str">
        <f>IF(A102="","",TRIM(申込一覧表!G106)&amp;TRIM(申込一覧表!H106))</f>
        <v/>
      </c>
      <c r="N102" t="str">
        <f>IF(A102="","",申込一覧表!X106)</f>
        <v/>
      </c>
    </row>
    <row r="103" spans="1:14" x14ac:dyDescent="0.15">
      <c r="A103" s="58" t="str">
        <f>IF(申込一覧表!G107="","",申込一覧表!AH107)</f>
        <v/>
      </c>
      <c r="B103" s="58" t="str">
        <f t="shared" si="1"/>
        <v/>
      </c>
      <c r="C103" s="58" t="str">
        <f>IF(A103="","",申込一覧表!AL107)</f>
        <v/>
      </c>
      <c r="D103" s="58" t="str">
        <f>IF(A103="","",申込一覧表!AP107)</f>
        <v/>
      </c>
      <c r="E103" s="61" t="str">
        <f>IF(A103="","",申込一覧表!BE107)</f>
        <v/>
      </c>
      <c r="F103" s="58" t="str">
        <f>IF(A103="","",申込一覧表!Q107)</f>
        <v/>
      </c>
      <c r="G103" s="58" t="str">
        <f>IF(A103="","",申込一覧表!AN107)</f>
        <v/>
      </c>
      <c r="H103" s="58">
        <v>5</v>
      </c>
      <c r="I103" s="58">
        <v>0</v>
      </c>
      <c r="J103" s="58" t="str">
        <f>IF(A103="","",IF(申込一覧表!E107="○","○","×"))</f>
        <v/>
      </c>
      <c r="K103" s="58" t="str">
        <f>IF(A103="","",申込一覧表!AT107)</f>
        <v/>
      </c>
      <c r="L103" s="58" t="str">
        <f>IF(A103="","",申込一覧表!AM107)</f>
        <v/>
      </c>
      <c r="M103" s="58" t="str">
        <f>IF(A103="","",TRIM(申込一覧表!G107)&amp;TRIM(申込一覧表!H107))</f>
        <v/>
      </c>
      <c r="N103" s="58" t="str">
        <f>IF(A103="","",申込一覧表!X107)</f>
        <v/>
      </c>
    </row>
  </sheetData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05"/>
  <sheetViews>
    <sheetView workbookViewId="0">
      <pane ySplit="1" topLeftCell="A2" activePane="bottomLeft" state="frozen"/>
      <selection activeCell="S3" sqref="S3"/>
      <selection pane="bottomLeft" activeCell="S3" sqref="S3"/>
    </sheetView>
  </sheetViews>
  <sheetFormatPr defaultRowHeight="12" x14ac:dyDescent="0.15"/>
  <cols>
    <col min="1" max="2" width="7.7109375" bestFit="1" customWidth="1"/>
    <col min="3" max="3" width="5.7109375" bestFit="1" customWidth="1"/>
    <col min="4" max="4" width="7.7109375" bestFit="1" customWidth="1"/>
    <col min="5" max="5" width="9.7109375" bestFit="1" customWidth="1"/>
    <col min="6" max="6" width="5.7109375" bestFit="1" customWidth="1"/>
    <col min="7" max="7" width="18.7109375" bestFit="1" customWidth="1"/>
    <col min="8" max="8" width="7.7109375" bestFit="1" customWidth="1"/>
  </cols>
  <sheetData>
    <row r="1" spans="1:8" x14ac:dyDescent="0.15">
      <c r="A1" t="s">
        <v>122</v>
      </c>
      <c r="B1" t="s">
        <v>111</v>
      </c>
      <c r="C1" t="s">
        <v>112</v>
      </c>
      <c r="D1" t="s">
        <v>145</v>
      </c>
      <c r="E1" t="s">
        <v>106</v>
      </c>
      <c r="F1" t="s">
        <v>109</v>
      </c>
      <c r="G1" t="s">
        <v>152</v>
      </c>
      <c r="H1" t="s">
        <v>181</v>
      </c>
    </row>
    <row r="2" spans="1:8" x14ac:dyDescent="0.15">
      <c r="A2" t="str">
        <f>IF(申込一覧表!K6="","",申込一覧表!AH6)</f>
        <v/>
      </c>
      <c r="B2" t="str">
        <f>IF(A2="","",申込一覧表!AY6)</f>
        <v/>
      </c>
      <c r="C2" t="str">
        <f>IF(A2="","",申込一覧表!AZ6)</f>
        <v/>
      </c>
      <c r="D2" t="str">
        <f>IF(A2="","",申込一覧表!AN6)</f>
        <v/>
      </c>
      <c r="E2" t="str">
        <f>IF(A2="","",申込一覧表!AU6)</f>
        <v/>
      </c>
      <c r="F2">
        <v>0</v>
      </c>
      <c r="G2" t="str">
        <f>IF(A2="","",申込一覧表!BC6)</f>
        <v/>
      </c>
      <c r="H2" t="str">
        <f>IF(A2="","",申込一覧表!AW6)</f>
        <v/>
      </c>
    </row>
    <row r="3" spans="1:8" x14ac:dyDescent="0.15">
      <c r="A3" t="str">
        <f>IF(申込一覧表!K7="","",申込一覧表!AH7)</f>
        <v/>
      </c>
      <c r="B3" t="str">
        <f>IF(A3="","",申込一覧表!AY7)</f>
        <v/>
      </c>
      <c r="C3" t="str">
        <f>IF(A3="","",申込一覧表!AZ7)</f>
        <v/>
      </c>
      <c r="D3" t="str">
        <f>IF(A3="","",申込一覧表!AN7)</f>
        <v/>
      </c>
      <c r="E3" t="str">
        <f>IF(A3="","",申込一覧表!AU7)</f>
        <v/>
      </c>
      <c r="F3">
        <v>0</v>
      </c>
      <c r="G3" t="str">
        <f>IF(A3="","",申込一覧表!BC7)</f>
        <v/>
      </c>
      <c r="H3" t="str">
        <f>IF(A3="","",申込一覧表!AW7)</f>
        <v/>
      </c>
    </row>
    <row r="4" spans="1:8" x14ac:dyDescent="0.15">
      <c r="A4" t="str">
        <f>IF(申込一覧表!K8="","",申込一覧表!AH8)</f>
        <v/>
      </c>
      <c r="B4" t="str">
        <f>IF(A4="","",申込一覧表!AY8)</f>
        <v/>
      </c>
      <c r="C4" t="str">
        <f>IF(A4="","",申込一覧表!AZ8)</f>
        <v/>
      </c>
      <c r="D4" t="str">
        <f>IF(A4="","",申込一覧表!AN8)</f>
        <v/>
      </c>
      <c r="E4" t="str">
        <f>IF(A4="","",申込一覧表!AU8)</f>
        <v/>
      </c>
      <c r="F4">
        <v>0</v>
      </c>
      <c r="G4" t="str">
        <f>IF(A4="","",申込一覧表!BC8)</f>
        <v/>
      </c>
      <c r="H4" t="str">
        <f>IF(A4="","",申込一覧表!AW8)</f>
        <v/>
      </c>
    </row>
    <row r="5" spans="1:8" x14ac:dyDescent="0.15">
      <c r="A5" t="str">
        <f>IF(申込一覧表!K9="","",申込一覧表!AH9)</f>
        <v/>
      </c>
      <c r="B5" t="str">
        <f>IF(A5="","",申込一覧表!AY9)</f>
        <v/>
      </c>
      <c r="C5" t="str">
        <f>IF(A5="","",申込一覧表!AZ9)</f>
        <v/>
      </c>
      <c r="D5" t="str">
        <f>IF(A5="","",申込一覧表!AN9)</f>
        <v/>
      </c>
      <c r="E5" t="str">
        <f>IF(A5="","",申込一覧表!AU9)</f>
        <v/>
      </c>
      <c r="F5">
        <v>0</v>
      </c>
      <c r="G5" t="str">
        <f>IF(A5="","",申込一覧表!BC9)</f>
        <v/>
      </c>
      <c r="H5" t="str">
        <f>IF(A5="","",申込一覧表!AW9)</f>
        <v/>
      </c>
    </row>
    <row r="6" spans="1:8" x14ac:dyDescent="0.15">
      <c r="A6" t="str">
        <f>IF(申込一覧表!K10="","",申込一覧表!AH10)</f>
        <v/>
      </c>
      <c r="B6" t="str">
        <f>IF(A6="","",申込一覧表!AY10)</f>
        <v/>
      </c>
      <c r="C6" t="str">
        <f>IF(A6="","",申込一覧表!AZ10)</f>
        <v/>
      </c>
      <c r="D6" t="str">
        <f>IF(A6="","",申込一覧表!AN10)</f>
        <v/>
      </c>
      <c r="E6" t="str">
        <f>IF(A6="","",申込一覧表!AU10)</f>
        <v/>
      </c>
      <c r="F6">
        <v>0</v>
      </c>
      <c r="G6" t="str">
        <f>IF(A6="","",申込一覧表!BC10)</f>
        <v/>
      </c>
      <c r="H6" t="str">
        <f>IF(A6="","",申込一覧表!AW10)</f>
        <v/>
      </c>
    </row>
    <row r="7" spans="1:8" x14ac:dyDescent="0.15">
      <c r="A7" t="str">
        <f>IF(申込一覧表!K11="","",申込一覧表!AH11)</f>
        <v/>
      </c>
      <c r="B7" t="str">
        <f>IF(A7="","",申込一覧表!AY11)</f>
        <v/>
      </c>
      <c r="C7" t="str">
        <f>IF(A7="","",申込一覧表!AZ11)</f>
        <v/>
      </c>
      <c r="D7" t="str">
        <f>IF(A7="","",申込一覧表!AN11)</f>
        <v/>
      </c>
      <c r="E7" t="str">
        <f>IF(A7="","",申込一覧表!AU11)</f>
        <v/>
      </c>
      <c r="F7">
        <v>0</v>
      </c>
      <c r="G7" t="str">
        <f>IF(A7="","",申込一覧表!BC11)</f>
        <v/>
      </c>
      <c r="H7" t="str">
        <f>IF(A7="","",申込一覧表!AW11)</f>
        <v/>
      </c>
    </row>
    <row r="8" spans="1:8" x14ac:dyDescent="0.15">
      <c r="A8" t="str">
        <f>IF(申込一覧表!K12="","",申込一覧表!AH12)</f>
        <v/>
      </c>
      <c r="B8" t="str">
        <f>IF(A8="","",申込一覧表!AY12)</f>
        <v/>
      </c>
      <c r="C8" t="str">
        <f>IF(A8="","",申込一覧表!AZ12)</f>
        <v/>
      </c>
      <c r="D8" t="str">
        <f>IF(A8="","",申込一覧表!AN12)</f>
        <v/>
      </c>
      <c r="E8" t="str">
        <f>IF(A8="","",申込一覧表!AU12)</f>
        <v/>
      </c>
      <c r="F8">
        <v>0</v>
      </c>
      <c r="G8" t="str">
        <f>IF(A8="","",申込一覧表!BC12)</f>
        <v/>
      </c>
      <c r="H8" t="str">
        <f>IF(A8="","",申込一覧表!AW12)</f>
        <v/>
      </c>
    </row>
    <row r="9" spans="1:8" x14ac:dyDescent="0.15">
      <c r="A9" t="str">
        <f>IF(申込一覧表!K13="","",申込一覧表!AH13)</f>
        <v/>
      </c>
      <c r="B9" t="str">
        <f>IF(A9="","",申込一覧表!AY13)</f>
        <v/>
      </c>
      <c r="C9" t="str">
        <f>IF(A9="","",申込一覧表!AZ13)</f>
        <v/>
      </c>
      <c r="D9" t="str">
        <f>IF(A9="","",申込一覧表!AN13)</f>
        <v/>
      </c>
      <c r="E9" t="str">
        <f>IF(A9="","",申込一覧表!AU13)</f>
        <v/>
      </c>
      <c r="F9">
        <v>0</v>
      </c>
      <c r="G9" t="str">
        <f>IF(A9="","",申込一覧表!BC13)</f>
        <v/>
      </c>
      <c r="H9" t="str">
        <f>IF(A9="","",申込一覧表!AW13)</f>
        <v/>
      </c>
    </row>
    <row r="10" spans="1:8" x14ac:dyDescent="0.15">
      <c r="A10" t="str">
        <f>IF(申込一覧表!K14="","",申込一覧表!AH14)</f>
        <v/>
      </c>
      <c r="B10" t="str">
        <f>IF(A10="","",申込一覧表!AY14)</f>
        <v/>
      </c>
      <c r="C10" t="str">
        <f>IF(A10="","",申込一覧表!AZ14)</f>
        <v/>
      </c>
      <c r="D10" t="str">
        <f>IF(A10="","",申込一覧表!AN14)</f>
        <v/>
      </c>
      <c r="E10" t="str">
        <f>IF(A10="","",申込一覧表!AU14)</f>
        <v/>
      </c>
      <c r="F10">
        <v>0</v>
      </c>
      <c r="G10" t="str">
        <f>IF(A10="","",申込一覧表!BC14)</f>
        <v/>
      </c>
      <c r="H10" t="str">
        <f>IF(A10="","",申込一覧表!AW14)</f>
        <v/>
      </c>
    </row>
    <row r="11" spans="1:8" x14ac:dyDescent="0.15">
      <c r="A11" t="str">
        <f>IF(申込一覧表!K15="","",申込一覧表!AH15)</f>
        <v/>
      </c>
      <c r="B11" t="str">
        <f>IF(A11="","",申込一覧表!AY15)</f>
        <v/>
      </c>
      <c r="C11" t="str">
        <f>IF(A11="","",申込一覧表!AZ15)</f>
        <v/>
      </c>
      <c r="D11" t="str">
        <f>IF(A11="","",申込一覧表!AN15)</f>
        <v/>
      </c>
      <c r="E11" t="str">
        <f>IF(A11="","",申込一覧表!AU15)</f>
        <v/>
      </c>
      <c r="F11">
        <v>0</v>
      </c>
      <c r="G11" t="str">
        <f>IF(A11="","",申込一覧表!BC15)</f>
        <v/>
      </c>
      <c r="H11" t="str">
        <f>IF(A11="","",申込一覧表!AW15)</f>
        <v/>
      </c>
    </row>
    <row r="12" spans="1:8" x14ac:dyDescent="0.15">
      <c r="A12" t="str">
        <f>IF(申込一覧表!K16="","",申込一覧表!AH16)</f>
        <v/>
      </c>
      <c r="B12" t="str">
        <f>IF(A12="","",申込一覧表!AY16)</f>
        <v/>
      </c>
      <c r="C12" t="str">
        <f>IF(A12="","",申込一覧表!AZ16)</f>
        <v/>
      </c>
      <c r="D12" t="str">
        <f>IF(A12="","",申込一覧表!AN16)</f>
        <v/>
      </c>
      <c r="E12" t="str">
        <f>IF(A12="","",申込一覧表!AU16)</f>
        <v/>
      </c>
      <c r="F12">
        <v>0</v>
      </c>
      <c r="G12" t="str">
        <f>IF(A12="","",申込一覧表!BC16)</f>
        <v/>
      </c>
      <c r="H12" t="str">
        <f>IF(A12="","",申込一覧表!AW16)</f>
        <v/>
      </c>
    </row>
    <row r="13" spans="1:8" x14ac:dyDescent="0.15">
      <c r="A13" t="str">
        <f>IF(申込一覧表!K17="","",申込一覧表!AH17)</f>
        <v/>
      </c>
      <c r="B13" t="str">
        <f>IF(A13="","",申込一覧表!AY17)</f>
        <v/>
      </c>
      <c r="C13" t="str">
        <f>IF(A13="","",申込一覧表!AZ17)</f>
        <v/>
      </c>
      <c r="D13" t="str">
        <f>IF(A13="","",申込一覧表!AN17)</f>
        <v/>
      </c>
      <c r="E13" t="str">
        <f>IF(A13="","",申込一覧表!AU17)</f>
        <v/>
      </c>
      <c r="F13">
        <v>0</v>
      </c>
      <c r="G13" t="str">
        <f>IF(A13="","",申込一覧表!BC17)</f>
        <v/>
      </c>
      <c r="H13" t="str">
        <f>IF(A13="","",申込一覧表!AW17)</f>
        <v/>
      </c>
    </row>
    <row r="14" spans="1:8" x14ac:dyDescent="0.15">
      <c r="A14" t="str">
        <f>IF(申込一覧表!K18="","",申込一覧表!AH18)</f>
        <v/>
      </c>
      <c r="B14" t="str">
        <f>IF(A14="","",申込一覧表!AY18)</f>
        <v/>
      </c>
      <c r="C14" t="str">
        <f>IF(A14="","",申込一覧表!AZ18)</f>
        <v/>
      </c>
      <c r="D14" t="str">
        <f>IF(A14="","",申込一覧表!AN18)</f>
        <v/>
      </c>
      <c r="E14" t="str">
        <f>IF(A14="","",申込一覧表!AU18)</f>
        <v/>
      </c>
      <c r="F14">
        <v>0</v>
      </c>
      <c r="G14" t="str">
        <f>IF(A14="","",申込一覧表!BC18)</f>
        <v/>
      </c>
      <c r="H14" t="str">
        <f>IF(A14="","",申込一覧表!AW18)</f>
        <v/>
      </c>
    </row>
    <row r="15" spans="1:8" x14ac:dyDescent="0.15">
      <c r="A15" t="str">
        <f>IF(申込一覧表!K19="","",申込一覧表!AH19)</f>
        <v/>
      </c>
      <c r="B15" t="str">
        <f>IF(A15="","",申込一覧表!AY19)</f>
        <v/>
      </c>
      <c r="C15" t="str">
        <f>IF(A15="","",申込一覧表!AZ19)</f>
        <v/>
      </c>
      <c r="D15" t="str">
        <f>IF(A15="","",申込一覧表!AN19)</f>
        <v/>
      </c>
      <c r="E15" t="str">
        <f>IF(A15="","",申込一覧表!AU19)</f>
        <v/>
      </c>
      <c r="F15">
        <v>0</v>
      </c>
      <c r="G15" t="str">
        <f>IF(A15="","",申込一覧表!BC19)</f>
        <v/>
      </c>
      <c r="H15" t="str">
        <f>IF(A15="","",申込一覧表!AW19)</f>
        <v/>
      </c>
    </row>
    <row r="16" spans="1:8" x14ac:dyDescent="0.15">
      <c r="A16" t="str">
        <f>IF(申込一覧表!K20="","",申込一覧表!AH20)</f>
        <v/>
      </c>
      <c r="B16" t="str">
        <f>IF(A16="","",申込一覧表!AY20)</f>
        <v/>
      </c>
      <c r="C16" t="str">
        <f>IF(A16="","",申込一覧表!AZ20)</f>
        <v/>
      </c>
      <c r="D16" t="str">
        <f>IF(A16="","",申込一覧表!AN20)</f>
        <v/>
      </c>
      <c r="E16" t="str">
        <f>IF(A16="","",申込一覧表!AU20)</f>
        <v/>
      </c>
      <c r="F16">
        <v>0</v>
      </c>
      <c r="G16" t="str">
        <f>IF(A16="","",申込一覧表!BC20)</f>
        <v/>
      </c>
      <c r="H16" t="str">
        <f>IF(A16="","",申込一覧表!AW20)</f>
        <v/>
      </c>
    </row>
    <row r="17" spans="1:8" x14ac:dyDescent="0.15">
      <c r="A17" t="str">
        <f>IF(申込一覧表!K21="","",申込一覧表!AH21)</f>
        <v/>
      </c>
      <c r="B17" t="str">
        <f>IF(A17="","",申込一覧表!AY21)</f>
        <v/>
      </c>
      <c r="C17" t="str">
        <f>IF(A17="","",申込一覧表!AZ21)</f>
        <v/>
      </c>
      <c r="D17" t="str">
        <f>IF(A17="","",申込一覧表!AN21)</f>
        <v/>
      </c>
      <c r="E17" t="str">
        <f>IF(A17="","",申込一覧表!AU21)</f>
        <v/>
      </c>
      <c r="F17">
        <v>0</v>
      </c>
      <c r="G17" t="str">
        <f>IF(A17="","",申込一覧表!BC21)</f>
        <v/>
      </c>
      <c r="H17" t="str">
        <f>IF(A17="","",申込一覧表!AW21)</f>
        <v/>
      </c>
    </row>
    <row r="18" spans="1:8" x14ac:dyDescent="0.15">
      <c r="A18" t="str">
        <f>IF(申込一覧表!K22="","",申込一覧表!AH22)</f>
        <v/>
      </c>
      <c r="B18" t="str">
        <f>IF(A18="","",申込一覧表!AY22)</f>
        <v/>
      </c>
      <c r="C18" t="str">
        <f>IF(A18="","",申込一覧表!AZ22)</f>
        <v/>
      </c>
      <c r="D18" t="str">
        <f>IF(A18="","",申込一覧表!AN22)</f>
        <v/>
      </c>
      <c r="E18" t="str">
        <f>IF(A18="","",申込一覧表!AU22)</f>
        <v/>
      </c>
      <c r="F18">
        <v>0</v>
      </c>
      <c r="G18" t="str">
        <f>IF(A18="","",申込一覧表!BC22)</f>
        <v/>
      </c>
      <c r="H18" t="str">
        <f>IF(A18="","",申込一覧表!AW22)</f>
        <v/>
      </c>
    </row>
    <row r="19" spans="1:8" x14ac:dyDescent="0.15">
      <c r="A19" t="str">
        <f>IF(申込一覧表!K23="","",申込一覧表!AH23)</f>
        <v/>
      </c>
      <c r="B19" t="str">
        <f>IF(A19="","",申込一覧表!AY23)</f>
        <v/>
      </c>
      <c r="C19" t="str">
        <f>IF(A19="","",申込一覧表!AZ23)</f>
        <v/>
      </c>
      <c r="D19" t="str">
        <f>IF(A19="","",申込一覧表!AN23)</f>
        <v/>
      </c>
      <c r="E19" t="str">
        <f>IF(A19="","",申込一覧表!AU23)</f>
        <v/>
      </c>
      <c r="F19">
        <v>0</v>
      </c>
      <c r="G19" t="str">
        <f>IF(A19="","",申込一覧表!BC23)</f>
        <v/>
      </c>
      <c r="H19" t="str">
        <f>IF(A19="","",申込一覧表!AW23)</f>
        <v/>
      </c>
    </row>
    <row r="20" spans="1:8" x14ac:dyDescent="0.15">
      <c r="A20" t="str">
        <f>IF(申込一覧表!K24="","",申込一覧表!AH24)</f>
        <v/>
      </c>
      <c r="B20" t="str">
        <f>IF(A20="","",申込一覧表!AY24)</f>
        <v/>
      </c>
      <c r="C20" t="str">
        <f>IF(A20="","",申込一覧表!AZ24)</f>
        <v/>
      </c>
      <c r="D20" t="str">
        <f>IF(A20="","",申込一覧表!AN24)</f>
        <v/>
      </c>
      <c r="E20" t="str">
        <f>IF(A20="","",申込一覧表!AU24)</f>
        <v/>
      </c>
      <c r="F20">
        <v>0</v>
      </c>
      <c r="G20" t="str">
        <f>IF(A20="","",申込一覧表!BC24)</f>
        <v/>
      </c>
      <c r="H20" t="str">
        <f>IF(A20="","",申込一覧表!AW24)</f>
        <v/>
      </c>
    </row>
    <row r="21" spans="1:8" x14ac:dyDescent="0.15">
      <c r="A21" t="str">
        <f>IF(申込一覧表!K25="","",申込一覧表!AH25)</f>
        <v/>
      </c>
      <c r="B21" t="str">
        <f>IF(A21="","",申込一覧表!AY25)</f>
        <v/>
      </c>
      <c r="C21" t="str">
        <f>IF(A21="","",申込一覧表!AZ25)</f>
        <v/>
      </c>
      <c r="D21" t="str">
        <f>IF(A21="","",申込一覧表!AN25)</f>
        <v/>
      </c>
      <c r="E21" t="str">
        <f>IF(A21="","",申込一覧表!AU25)</f>
        <v/>
      </c>
      <c r="F21">
        <v>0</v>
      </c>
      <c r="G21" t="str">
        <f>IF(A21="","",申込一覧表!BC25)</f>
        <v/>
      </c>
      <c r="H21" t="str">
        <f>IF(A21="","",申込一覧表!AW25)</f>
        <v/>
      </c>
    </row>
    <row r="22" spans="1:8" x14ac:dyDescent="0.15">
      <c r="A22" t="str">
        <f>IF(申込一覧表!K26="","",申込一覧表!AH26)</f>
        <v/>
      </c>
      <c r="B22" t="str">
        <f>IF(A22="","",申込一覧表!AY26)</f>
        <v/>
      </c>
      <c r="C22" t="str">
        <f>IF(A22="","",申込一覧表!AZ26)</f>
        <v/>
      </c>
      <c r="D22" t="str">
        <f>IF(A22="","",申込一覧表!AN26)</f>
        <v/>
      </c>
      <c r="E22" t="str">
        <f>IF(A22="","",申込一覧表!AU26)</f>
        <v/>
      </c>
      <c r="F22">
        <v>0</v>
      </c>
      <c r="G22" t="str">
        <f>IF(A22="","",申込一覧表!BC26)</f>
        <v/>
      </c>
      <c r="H22" t="str">
        <f>IF(A22="","",申込一覧表!AW26)</f>
        <v/>
      </c>
    </row>
    <row r="23" spans="1:8" x14ac:dyDescent="0.15">
      <c r="A23" t="str">
        <f>IF(申込一覧表!K27="","",申込一覧表!AH27)</f>
        <v/>
      </c>
      <c r="B23" t="str">
        <f>IF(A23="","",申込一覧表!AY27)</f>
        <v/>
      </c>
      <c r="C23" t="str">
        <f>IF(A23="","",申込一覧表!AZ27)</f>
        <v/>
      </c>
      <c r="D23" t="str">
        <f>IF(A23="","",申込一覧表!AN27)</f>
        <v/>
      </c>
      <c r="E23" t="str">
        <f>IF(A23="","",申込一覧表!AU27)</f>
        <v/>
      </c>
      <c r="F23">
        <v>0</v>
      </c>
      <c r="G23" t="str">
        <f>IF(A23="","",申込一覧表!BC27)</f>
        <v/>
      </c>
      <c r="H23" t="str">
        <f>IF(A23="","",申込一覧表!AW27)</f>
        <v/>
      </c>
    </row>
    <row r="24" spans="1:8" x14ac:dyDescent="0.15">
      <c r="A24" t="str">
        <f>IF(申込一覧表!K28="","",申込一覧表!AH28)</f>
        <v/>
      </c>
      <c r="B24" t="str">
        <f>IF(A24="","",申込一覧表!AY28)</f>
        <v/>
      </c>
      <c r="C24" t="str">
        <f>IF(A24="","",申込一覧表!AZ28)</f>
        <v/>
      </c>
      <c r="D24" t="str">
        <f>IF(A24="","",申込一覧表!AN28)</f>
        <v/>
      </c>
      <c r="E24" t="str">
        <f>IF(A24="","",申込一覧表!AU28)</f>
        <v/>
      </c>
      <c r="F24">
        <v>0</v>
      </c>
      <c r="G24" t="str">
        <f>IF(A24="","",申込一覧表!BC28)</f>
        <v/>
      </c>
      <c r="H24" t="str">
        <f>IF(A24="","",申込一覧表!AW28)</f>
        <v/>
      </c>
    </row>
    <row r="25" spans="1:8" x14ac:dyDescent="0.15">
      <c r="A25" t="str">
        <f>IF(申込一覧表!K29="","",申込一覧表!AH29)</f>
        <v/>
      </c>
      <c r="B25" t="str">
        <f>IF(A25="","",申込一覧表!AY29)</f>
        <v/>
      </c>
      <c r="C25" t="str">
        <f>IF(A25="","",申込一覧表!AZ29)</f>
        <v/>
      </c>
      <c r="D25" t="str">
        <f>IF(A25="","",申込一覧表!AN29)</f>
        <v/>
      </c>
      <c r="E25" t="str">
        <f>IF(A25="","",申込一覧表!AU29)</f>
        <v/>
      </c>
      <c r="F25">
        <v>0</v>
      </c>
      <c r="G25" t="str">
        <f>IF(A25="","",申込一覧表!BC29)</f>
        <v/>
      </c>
      <c r="H25" t="str">
        <f>IF(A25="","",申込一覧表!AW29)</f>
        <v/>
      </c>
    </row>
    <row r="26" spans="1:8" x14ac:dyDescent="0.15">
      <c r="A26" t="str">
        <f>IF(申込一覧表!K30="","",申込一覧表!AH30)</f>
        <v/>
      </c>
      <c r="B26" t="str">
        <f>IF(A26="","",申込一覧表!AY30)</f>
        <v/>
      </c>
      <c r="C26" t="str">
        <f>IF(A26="","",申込一覧表!AZ30)</f>
        <v/>
      </c>
      <c r="D26" t="str">
        <f>IF(A26="","",申込一覧表!AN30)</f>
        <v/>
      </c>
      <c r="E26" t="str">
        <f>IF(A26="","",申込一覧表!AU30)</f>
        <v/>
      </c>
      <c r="F26">
        <v>0</v>
      </c>
      <c r="G26" t="str">
        <f>IF(A26="","",申込一覧表!BC30)</f>
        <v/>
      </c>
      <c r="H26" t="str">
        <f>IF(A26="","",申込一覧表!AW30)</f>
        <v/>
      </c>
    </row>
    <row r="27" spans="1:8" x14ac:dyDescent="0.15">
      <c r="A27" t="str">
        <f>IF(申込一覧表!K31="","",申込一覧表!AH31)</f>
        <v/>
      </c>
      <c r="B27" t="str">
        <f>IF(A27="","",申込一覧表!AY31)</f>
        <v/>
      </c>
      <c r="C27" t="str">
        <f>IF(A27="","",申込一覧表!AZ31)</f>
        <v/>
      </c>
      <c r="D27" t="str">
        <f>IF(A27="","",申込一覧表!AN31)</f>
        <v/>
      </c>
      <c r="E27" t="str">
        <f>IF(A27="","",申込一覧表!AU31)</f>
        <v/>
      </c>
      <c r="F27">
        <v>0</v>
      </c>
      <c r="G27" t="str">
        <f>IF(A27="","",申込一覧表!BC31)</f>
        <v/>
      </c>
      <c r="H27" t="str">
        <f>IF(A27="","",申込一覧表!AW31)</f>
        <v/>
      </c>
    </row>
    <row r="28" spans="1:8" x14ac:dyDescent="0.15">
      <c r="A28" t="str">
        <f>IF(申込一覧表!K32="","",申込一覧表!AH32)</f>
        <v/>
      </c>
      <c r="B28" t="str">
        <f>IF(A28="","",申込一覧表!AY32)</f>
        <v/>
      </c>
      <c r="C28" t="str">
        <f>IF(A28="","",申込一覧表!AZ32)</f>
        <v/>
      </c>
      <c r="D28" t="str">
        <f>IF(A28="","",申込一覧表!AN32)</f>
        <v/>
      </c>
      <c r="E28" t="str">
        <f>IF(A28="","",申込一覧表!AU32)</f>
        <v/>
      </c>
      <c r="F28">
        <v>0</v>
      </c>
      <c r="G28" t="str">
        <f>IF(A28="","",申込一覧表!BC32)</f>
        <v/>
      </c>
      <c r="H28" t="str">
        <f>IF(A28="","",申込一覧表!AW32)</f>
        <v/>
      </c>
    </row>
    <row r="29" spans="1:8" x14ac:dyDescent="0.15">
      <c r="A29" t="str">
        <f>IF(申込一覧表!K33="","",申込一覧表!AH33)</f>
        <v/>
      </c>
      <c r="B29" t="str">
        <f>IF(A29="","",申込一覧表!AY33)</f>
        <v/>
      </c>
      <c r="C29" t="str">
        <f>IF(A29="","",申込一覧表!AZ33)</f>
        <v/>
      </c>
      <c r="D29" t="str">
        <f>IF(A29="","",申込一覧表!AN33)</f>
        <v/>
      </c>
      <c r="E29" t="str">
        <f>IF(A29="","",申込一覧表!AU33)</f>
        <v/>
      </c>
      <c r="F29">
        <v>0</v>
      </c>
      <c r="G29" t="str">
        <f>IF(A29="","",申込一覧表!BC33)</f>
        <v/>
      </c>
      <c r="H29" t="str">
        <f>IF(A29="","",申込一覧表!AW33)</f>
        <v/>
      </c>
    </row>
    <row r="30" spans="1:8" x14ac:dyDescent="0.15">
      <c r="A30" t="str">
        <f>IF(申込一覧表!K34="","",申込一覧表!AH34)</f>
        <v/>
      </c>
      <c r="B30" t="str">
        <f>IF(A30="","",申込一覧表!AY34)</f>
        <v/>
      </c>
      <c r="C30" t="str">
        <f>IF(A30="","",申込一覧表!AZ34)</f>
        <v/>
      </c>
      <c r="D30" t="str">
        <f>IF(A30="","",申込一覧表!AN34)</f>
        <v/>
      </c>
      <c r="E30" t="str">
        <f>IF(A30="","",申込一覧表!AU34)</f>
        <v/>
      </c>
      <c r="F30">
        <v>0</v>
      </c>
      <c r="G30" t="str">
        <f>IF(A30="","",申込一覧表!BC34)</f>
        <v/>
      </c>
      <c r="H30" t="str">
        <f>IF(A30="","",申込一覧表!AW34)</f>
        <v/>
      </c>
    </row>
    <row r="31" spans="1:8" x14ac:dyDescent="0.15">
      <c r="A31" t="str">
        <f>IF(申込一覧表!K35="","",申込一覧表!AH35)</f>
        <v/>
      </c>
      <c r="B31" t="str">
        <f>IF(A31="","",申込一覧表!AY35)</f>
        <v/>
      </c>
      <c r="C31" t="str">
        <f>IF(A31="","",申込一覧表!AZ35)</f>
        <v/>
      </c>
      <c r="D31" t="str">
        <f>IF(A31="","",申込一覧表!AN35)</f>
        <v/>
      </c>
      <c r="E31" t="str">
        <f>IF(A31="","",申込一覧表!AU35)</f>
        <v/>
      </c>
      <c r="F31">
        <v>0</v>
      </c>
      <c r="G31" t="str">
        <f>IF(A31="","",申込一覧表!BC35)</f>
        <v/>
      </c>
      <c r="H31" t="str">
        <f>IF(A31="","",申込一覧表!AW35)</f>
        <v/>
      </c>
    </row>
    <row r="32" spans="1:8" x14ac:dyDescent="0.15">
      <c r="A32" t="str">
        <f>IF(申込一覧表!K36="","",申込一覧表!AH36)</f>
        <v/>
      </c>
      <c r="B32" t="str">
        <f>IF(A32="","",申込一覧表!AY36)</f>
        <v/>
      </c>
      <c r="C32" t="str">
        <f>IF(A32="","",申込一覧表!AZ36)</f>
        <v/>
      </c>
      <c r="D32" t="str">
        <f>IF(A32="","",申込一覧表!AN36)</f>
        <v/>
      </c>
      <c r="E32" t="str">
        <f>IF(A32="","",申込一覧表!AU36)</f>
        <v/>
      </c>
      <c r="F32">
        <v>0</v>
      </c>
      <c r="G32" t="str">
        <f>IF(A32="","",申込一覧表!BC36)</f>
        <v/>
      </c>
      <c r="H32" t="str">
        <f>IF(A32="","",申込一覧表!AW36)</f>
        <v/>
      </c>
    </row>
    <row r="33" spans="1:8" x14ac:dyDescent="0.15">
      <c r="A33" t="str">
        <f>IF(申込一覧表!K37="","",申込一覧表!AH37)</f>
        <v/>
      </c>
      <c r="B33" t="str">
        <f>IF(A33="","",申込一覧表!AY37)</f>
        <v/>
      </c>
      <c r="C33" t="str">
        <f>IF(A33="","",申込一覧表!AZ37)</f>
        <v/>
      </c>
      <c r="D33" t="str">
        <f>IF(A33="","",申込一覧表!AN37)</f>
        <v/>
      </c>
      <c r="E33" t="str">
        <f>IF(A33="","",申込一覧表!AU37)</f>
        <v/>
      </c>
      <c r="F33">
        <v>0</v>
      </c>
      <c r="G33" t="str">
        <f>IF(A33="","",申込一覧表!BC37)</f>
        <v/>
      </c>
      <c r="H33" t="str">
        <f>IF(A33="","",申込一覧表!AW37)</f>
        <v/>
      </c>
    </row>
    <row r="34" spans="1:8" x14ac:dyDescent="0.15">
      <c r="A34" t="str">
        <f>IF(申込一覧表!K38="","",申込一覧表!AH38)</f>
        <v/>
      </c>
      <c r="B34" t="str">
        <f>IF(A34="","",申込一覧表!AY38)</f>
        <v/>
      </c>
      <c r="C34" t="str">
        <f>IF(A34="","",申込一覧表!AZ38)</f>
        <v/>
      </c>
      <c r="D34" t="str">
        <f>IF(A34="","",申込一覧表!AN38)</f>
        <v/>
      </c>
      <c r="E34" t="str">
        <f>IF(A34="","",申込一覧表!AU38)</f>
        <v/>
      </c>
      <c r="F34">
        <v>0</v>
      </c>
      <c r="G34" t="str">
        <f>IF(A34="","",申込一覧表!BC38)</f>
        <v/>
      </c>
      <c r="H34" t="str">
        <f>IF(A34="","",申込一覧表!AW38)</f>
        <v/>
      </c>
    </row>
    <row r="35" spans="1:8" x14ac:dyDescent="0.15">
      <c r="A35" t="str">
        <f>IF(申込一覧表!K39="","",申込一覧表!AH39)</f>
        <v/>
      </c>
      <c r="B35" t="str">
        <f>IF(A35="","",申込一覧表!AY39)</f>
        <v/>
      </c>
      <c r="C35" t="str">
        <f>IF(A35="","",申込一覧表!AZ39)</f>
        <v/>
      </c>
      <c r="D35" t="str">
        <f>IF(A35="","",申込一覧表!AN39)</f>
        <v/>
      </c>
      <c r="E35" t="str">
        <f>IF(A35="","",申込一覧表!AU39)</f>
        <v/>
      </c>
      <c r="F35">
        <v>0</v>
      </c>
      <c r="G35" t="str">
        <f>IF(A35="","",申込一覧表!BC39)</f>
        <v/>
      </c>
      <c r="H35" t="str">
        <f>IF(A35="","",申込一覧表!AW39)</f>
        <v/>
      </c>
    </row>
    <row r="36" spans="1:8" x14ac:dyDescent="0.15">
      <c r="A36" t="str">
        <f>IF(申込一覧表!K40="","",申込一覧表!AH40)</f>
        <v/>
      </c>
      <c r="B36" t="str">
        <f>IF(A36="","",申込一覧表!AY40)</f>
        <v/>
      </c>
      <c r="C36" t="str">
        <f>IF(A36="","",申込一覧表!AZ40)</f>
        <v/>
      </c>
      <c r="D36" t="str">
        <f>IF(A36="","",申込一覧表!AN40)</f>
        <v/>
      </c>
      <c r="E36" t="str">
        <f>IF(A36="","",申込一覧表!AU40)</f>
        <v/>
      </c>
      <c r="F36">
        <v>0</v>
      </c>
      <c r="G36" t="str">
        <f>IF(A36="","",申込一覧表!BC40)</f>
        <v/>
      </c>
      <c r="H36" t="str">
        <f>IF(A36="","",申込一覧表!AW40)</f>
        <v/>
      </c>
    </row>
    <row r="37" spans="1:8" x14ac:dyDescent="0.15">
      <c r="A37" t="str">
        <f>IF(申込一覧表!K41="","",申込一覧表!AH41)</f>
        <v/>
      </c>
      <c r="B37" t="str">
        <f>IF(A37="","",申込一覧表!AY41)</f>
        <v/>
      </c>
      <c r="C37" t="str">
        <f>IF(A37="","",申込一覧表!AZ41)</f>
        <v/>
      </c>
      <c r="D37" t="str">
        <f>IF(A37="","",申込一覧表!AN41)</f>
        <v/>
      </c>
      <c r="E37" t="str">
        <f>IF(A37="","",申込一覧表!AU41)</f>
        <v/>
      </c>
      <c r="F37">
        <v>0</v>
      </c>
      <c r="G37" t="str">
        <f>IF(A37="","",申込一覧表!BC41)</f>
        <v/>
      </c>
      <c r="H37" t="str">
        <f>IF(A37="","",申込一覧表!AW41)</f>
        <v/>
      </c>
    </row>
    <row r="38" spans="1:8" x14ac:dyDescent="0.15">
      <c r="A38" t="str">
        <f>IF(申込一覧表!K42="","",申込一覧表!AH42)</f>
        <v/>
      </c>
      <c r="B38" t="str">
        <f>IF(A38="","",申込一覧表!AY42)</f>
        <v/>
      </c>
      <c r="C38" t="str">
        <f>IF(A38="","",申込一覧表!AZ42)</f>
        <v/>
      </c>
      <c r="D38" t="str">
        <f>IF(A38="","",申込一覧表!AN42)</f>
        <v/>
      </c>
      <c r="E38" t="str">
        <f>IF(A38="","",申込一覧表!AU42)</f>
        <v/>
      </c>
      <c r="F38">
        <v>0</v>
      </c>
      <c r="G38" t="str">
        <f>IF(A38="","",申込一覧表!BC42)</f>
        <v/>
      </c>
      <c r="H38" t="str">
        <f>IF(A38="","",申込一覧表!AW42)</f>
        <v/>
      </c>
    </row>
    <row r="39" spans="1:8" x14ac:dyDescent="0.15">
      <c r="A39" t="str">
        <f>IF(申込一覧表!K43="","",申込一覧表!AH43)</f>
        <v/>
      </c>
      <c r="B39" t="str">
        <f>IF(A39="","",申込一覧表!AY43)</f>
        <v/>
      </c>
      <c r="C39" t="str">
        <f>IF(A39="","",申込一覧表!AZ43)</f>
        <v/>
      </c>
      <c r="D39" t="str">
        <f>IF(A39="","",申込一覧表!AN43)</f>
        <v/>
      </c>
      <c r="E39" t="str">
        <f>IF(A39="","",申込一覧表!AU43)</f>
        <v/>
      </c>
      <c r="F39">
        <v>0</v>
      </c>
      <c r="G39" t="str">
        <f>IF(A39="","",申込一覧表!BC43)</f>
        <v/>
      </c>
      <c r="H39" t="str">
        <f>IF(A39="","",申込一覧表!AW43)</f>
        <v/>
      </c>
    </row>
    <row r="40" spans="1:8" x14ac:dyDescent="0.15">
      <c r="A40" t="str">
        <f>IF(申込一覧表!K44="","",申込一覧表!AH44)</f>
        <v/>
      </c>
      <c r="B40" t="str">
        <f>IF(A40="","",申込一覧表!AY44)</f>
        <v/>
      </c>
      <c r="C40" t="str">
        <f>IF(A40="","",申込一覧表!AZ44)</f>
        <v/>
      </c>
      <c r="D40" t="str">
        <f>IF(A40="","",申込一覧表!AN44)</f>
        <v/>
      </c>
      <c r="E40" t="str">
        <f>IF(A40="","",申込一覧表!AU44)</f>
        <v/>
      </c>
      <c r="F40">
        <v>0</v>
      </c>
      <c r="G40" t="str">
        <f>IF(A40="","",申込一覧表!BC44)</f>
        <v/>
      </c>
      <c r="H40" t="str">
        <f>IF(A40="","",申込一覧表!AW44)</f>
        <v/>
      </c>
    </row>
    <row r="41" spans="1:8" x14ac:dyDescent="0.15">
      <c r="A41" t="str">
        <f>IF(申込一覧表!K45="","",申込一覧表!AH45)</f>
        <v/>
      </c>
      <c r="B41" t="str">
        <f>IF(A41="","",申込一覧表!AY45)</f>
        <v/>
      </c>
      <c r="C41" t="str">
        <f>IF(A41="","",申込一覧表!AZ45)</f>
        <v/>
      </c>
      <c r="D41" t="str">
        <f>IF(A41="","",申込一覧表!AN45)</f>
        <v/>
      </c>
      <c r="E41" t="str">
        <f>IF(A41="","",申込一覧表!AU45)</f>
        <v/>
      </c>
      <c r="F41">
        <v>0</v>
      </c>
      <c r="G41" t="str">
        <f>IF(A41="","",申込一覧表!BC45)</f>
        <v/>
      </c>
      <c r="H41" t="str">
        <f>IF(A41="","",申込一覧表!AW45)</f>
        <v/>
      </c>
    </row>
    <row r="42" spans="1:8" x14ac:dyDescent="0.15">
      <c r="A42" t="str">
        <f>IF(申込一覧表!K46="","",申込一覧表!AH46)</f>
        <v/>
      </c>
      <c r="B42" t="str">
        <f>IF(A42="","",申込一覧表!AY46)</f>
        <v/>
      </c>
      <c r="C42" t="str">
        <f>IF(A42="","",申込一覧表!AZ46)</f>
        <v/>
      </c>
      <c r="D42" t="str">
        <f>IF(A42="","",申込一覧表!AN46)</f>
        <v/>
      </c>
      <c r="E42" t="str">
        <f>IF(A42="","",申込一覧表!AU46)</f>
        <v/>
      </c>
      <c r="F42">
        <v>0</v>
      </c>
      <c r="G42" t="str">
        <f>IF(A42="","",申込一覧表!BC46)</f>
        <v/>
      </c>
      <c r="H42" t="str">
        <f>IF(A42="","",申込一覧表!AW46)</f>
        <v/>
      </c>
    </row>
    <row r="43" spans="1:8" x14ac:dyDescent="0.15">
      <c r="A43" t="str">
        <f>IF(申込一覧表!K47="","",申込一覧表!AH47)</f>
        <v/>
      </c>
      <c r="B43" t="str">
        <f>IF(A43="","",申込一覧表!AY47)</f>
        <v/>
      </c>
      <c r="C43" t="str">
        <f>IF(A43="","",申込一覧表!AZ47)</f>
        <v/>
      </c>
      <c r="D43" t="str">
        <f>IF(A43="","",申込一覧表!AN47)</f>
        <v/>
      </c>
      <c r="E43" t="str">
        <f>IF(A43="","",申込一覧表!AU47)</f>
        <v/>
      </c>
      <c r="F43">
        <v>0</v>
      </c>
      <c r="G43" t="str">
        <f>IF(A43="","",申込一覧表!BC47)</f>
        <v/>
      </c>
      <c r="H43" t="str">
        <f>IF(A43="","",申込一覧表!AW47)</f>
        <v/>
      </c>
    </row>
    <row r="44" spans="1:8" x14ac:dyDescent="0.15">
      <c r="A44" t="str">
        <f>IF(申込一覧表!K48="","",申込一覧表!AH48)</f>
        <v/>
      </c>
      <c r="B44" t="str">
        <f>IF(A44="","",申込一覧表!AY48)</f>
        <v/>
      </c>
      <c r="C44" t="str">
        <f>IF(A44="","",申込一覧表!AZ48)</f>
        <v/>
      </c>
      <c r="D44" t="str">
        <f>IF(A44="","",申込一覧表!AN48)</f>
        <v/>
      </c>
      <c r="E44" t="str">
        <f>IF(A44="","",申込一覧表!AU48)</f>
        <v/>
      </c>
      <c r="F44">
        <v>0</v>
      </c>
      <c r="G44" t="str">
        <f>IF(A44="","",申込一覧表!BC48)</f>
        <v/>
      </c>
      <c r="H44" t="str">
        <f>IF(A44="","",申込一覧表!AW48)</f>
        <v/>
      </c>
    </row>
    <row r="45" spans="1:8" x14ac:dyDescent="0.15">
      <c r="A45" t="str">
        <f>IF(申込一覧表!K49="","",申込一覧表!AH49)</f>
        <v/>
      </c>
      <c r="B45" t="str">
        <f>IF(A45="","",申込一覧表!AY49)</f>
        <v/>
      </c>
      <c r="C45" t="str">
        <f>IF(A45="","",申込一覧表!AZ49)</f>
        <v/>
      </c>
      <c r="D45" t="str">
        <f>IF(A45="","",申込一覧表!AN49)</f>
        <v/>
      </c>
      <c r="E45" t="str">
        <f>IF(A45="","",申込一覧表!AU49)</f>
        <v/>
      </c>
      <c r="F45">
        <v>0</v>
      </c>
      <c r="G45" t="str">
        <f>IF(A45="","",申込一覧表!BC49)</f>
        <v/>
      </c>
      <c r="H45" t="str">
        <f>IF(A45="","",申込一覧表!AW49)</f>
        <v/>
      </c>
    </row>
    <row r="46" spans="1:8" x14ac:dyDescent="0.15">
      <c r="A46" t="str">
        <f>IF(申込一覧表!K50="","",申込一覧表!AH50)</f>
        <v/>
      </c>
      <c r="B46" t="str">
        <f>IF(A46="","",申込一覧表!AY50)</f>
        <v/>
      </c>
      <c r="C46" t="str">
        <f>IF(A46="","",申込一覧表!AZ50)</f>
        <v/>
      </c>
      <c r="D46" t="str">
        <f>IF(A46="","",申込一覧表!AN50)</f>
        <v/>
      </c>
      <c r="E46" t="str">
        <f>IF(A46="","",申込一覧表!AU50)</f>
        <v/>
      </c>
      <c r="F46">
        <v>0</v>
      </c>
      <c r="G46" t="str">
        <f>IF(A46="","",申込一覧表!BC50)</f>
        <v/>
      </c>
      <c r="H46" t="str">
        <f>IF(A46="","",申込一覧表!AW50)</f>
        <v/>
      </c>
    </row>
    <row r="47" spans="1:8" x14ac:dyDescent="0.15">
      <c r="A47" t="str">
        <f>IF(申込一覧表!K51="","",申込一覧表!AH51)</f>
        <v/>
      </c>
      <c r="B47" t="str">
        <f>IF(A47="","",申込一覧表!AY51)</f>
        <v/>
      </c>
      <c r="C47" t="str">
        <f>IF(A47="","",申込一覧表!AZ51)</f>
        <v/>
      </c>
      <c r="D47" t="str">
        <f>IF(A47="","",申込一覧表!AN51)</f>
        <v/>
      </c>
      <c r="E47" t="str">
        <f>IF(A47="","",申込一覧表!AU51)</f>
        <v/>
      </c>
      <c r="F47">
        <v>0</v>
      </c>
      <c r="G47" t="str">
        <f>IF(A47="","",申込一覧表!BC51)</f>
        <v/>
      </c>
      <c r="H47" t="str">
        <f>IF(A47="","",申込一覧表!AW51)</f>
        <v/>
      </c>
    </row>
    <row r="48" spans="1:8" x14ac:dyDescent="0.15">
      <c r="A48" t="str">
        <f>IF(申込一覧表!K52="","",申込一覧表!AH52)</f>
        <v/>
      </c>
      <c r="B48" t="str">
        <f>IF(A48="","",申込一覧表!AY52)</f>
        <v/>
      </c>
      <c r="C48" t="str">
        <f>IF(A48="","",申込一覧表!AZ52)</f>
        <v/>
      </c>
      <c r="D48" t="str">
        <f>IF(A48="","",申込一覧表!AN52)</f>
        <v/>
      </c>
      <c r="E48" t="str">
        <f>IF(A48="","",申込一覧表!AU52)</f>
        <v/>
      </c>
      <c r="F48">
        <v>0</v>
      </c>
      <c r="G48" t="str">
        <f>IF(A48="","",申込一覧表!BC52)</f>
        <v/>
      </c>
      <c r="H48" t="str">
        <f>IF(A48="","",申込一覧表!AW52)</f>
        <v/>
      </c>
    </row>
    <row r="49" spans="1:8" x14ac:dyDescent="0.15">
      <c r="A49" t="str">
        <f>IF(申込一覧表!K53="","",申込一覧表!AH53)</f>
        <v/>
      </c>
      <c r="B49" t="str">
        <f>IF(A49="","",申込一覧表!AY53)</f>
        <v/>
      </c>
      <c r="C49" t="str">
        <f>IF(A49="","",申込一覧表!AZ53)</f>
        <v/>
      </c>
      <c r="D49" t="str">
        <f>IF(A49="","",申込一覧表!AN53)</f>
        <v/>
      </c>
      <c r="E49" t="str">
        <f>IF(A49="","",申込一覧表!AU53)</f>
        <v/>
      </c>
      <c r="F49">
        <v>0</v>
      </c>
      <c r="G49" t="str">
        <f>IF(A49="","",申込一覧表!BC53)</f>
        <v/>
      </c>
      <c r="H49" t="str">
        <f>IF(A49="","",申込一覧表!AW53)</f>
        <v/>
      </c>
    </row>
    <row r="50" spans="1:8" x14ac:dyDescent="0.15">
      <c r="A50" t="str">
        <f>IF(申込一覧表!K54="","",申込一覧表!AH54)</f>
        <v/>
      </c>
      <c r="B50" t="str">
        <f>IF(A50="","",申込一覧表!AY54)</f>
        <v/>
      </c>
      <c r="C50" t="str">
        <f>IF(A50="","",申込一覧表!AZ54)</f>
        <v/>
      </c>
      <c r="D50" t="str">
        <f>IF(A50="","",申込一覧表!AN54)</f>
        <v/>
      </c>
      <c r="E50" t="str">
        <f>IF(A50="","",申込一覧表!AU54)</f>
        <v/>
      </c>
      <c r="F50">
        <v>0</v>
      </c>
      <c r="G50" t="str">
        <f>IF(A50="","",申込一覧表!BC54)</f>
        <v/>
      </c>
      <c r="H50" t="str">
        <f>IF(A50="","",申込一覧表!AW54)</f>
        <v/>
      </c>
    </row>
    <row r="51" spans="1:8" x14ac:dyDescent="0.15">
      <c r="A51" s="58" t="str">
        <f>IF(申込一覧表!K55="","",申込一覧表!AH55)</f>
        <v/>
      </c>
      <c r="B51" s="58" t="str">
        <f>IF(A51="","",申込一覧表!AY55)</f>
        <v/>
      </c>
      <c r="C51" s="58" t="str">
        <f>IF(A51="","",申込一覧表!AZ55)</f>
        <v/>
      </c>
      <c r="D51" s="58" t="str">
        <f>IF(A51="","",申込一覧表!AN55)</f>
        <v/>
      </c>
      <c r="E51" s="58" t="str">
        <f>IF(A51="","",申込一覧表!AU55)</f>
        <v/>
      </c>
      <c r="F51" s="58">
        <v>0</v>
      </c>
      <c r="G51" s="58" t="str">
        <f>IF(A51="","",申込一覧表!BC55)</f>
        <v/>
      </c>
      <c r="H51" s="58" t="str">
        <f>IF(A51="","",申込一覧表!AW55)</f>
        <v/>
      </c>
    </row>
    <row r="52" spans="1:8" x14ac:dyDescent="0.15">
      <c r="B52" t="str">
        <f>IF(A52="","",申込一覧表!AY56)</f>
        <v/>
      </c>
      <c r="C52" t="str">
        <f>IF(A52="","",申込一覧表!AZ56)</f>
        <v/>
      </c>
      <c r="D52" t="str">
        <f>IF(A52="","",申込一覧表!AN56)</f>
        <v/>
      </c>
      <c r="E52" t="str">
        <f>IF(A52="","",申込一覧表!AU56)</f>
        <v/>
      </c>
      <c r="G52" t="str">
        <f>IF(A52="","",申込一覧表!BC56)</f>
        <v/>
      </c>
      <c r="H52" t="str">
        <f>IF(A52="","",申込一覧表!AW56)</f>
        <v/>
      </c>
    </row>
    <row r="53" spans="1:8" x14ac:dyDescent="0.15">
      <c r="A53" s="58"/>
      <c r="B53" s="58" t="str">
        <f>IF(A53="","",申込一覧表!AY57)</f>
        <v/>
      </c>
      <c r="C53" s="58" t="str">
        <f>IF(A53="","",申込一覧表!AZ57)</f>
        <v/>
      </c>
      <c r="D53" s="58" t="str">
        <f>IF(A53="","",申込一覧表!AN57)</f>
        <v/>
      </c>
      <c r="E53" s="58" t="str">
        <f>IF(A53="","",申込一覧表!AU57)</f>
        <v/>
      </c>
      <c r="F53" s="58"/>
      <c r="G53" s="58" t="str">
        <f>IF(A53="","",申込一覧表!BC57)</f>
        <v/>
      </c>
      <c r="H53" s="58" t="str">
        <f>IF(A53="","",申込一覧表!AW57)</f>
        <v/>
      </c>
    </row>
    <row r="54" spans="1:8" x14ac:dyDescent="0.15">
      <c r="A54" t="str">
        <f>IF(申込一覧表!K58="","",申込一覧表!AH58)</f>
        <v/>
      </c>
      <c r="B54" t="str">
        <f>IF(A54="","",申込一覧表!AY58)</f>
        <v/>
      </c>
      <c r="C54" t="str">
        <f>IF(A54="","",申込一覧表!AZ58)</f>
        <v/>
      </c>
      <c r="D54" t="str">
        <f>IF(A54="","",申込一覧表!AN58)</f>
        <v/>
      </c>
      <c r="E54" t="str">
        <f>IF(A54="","",申込一覧表!AU58)</f>
        <v/>
      </c>
      <c r="F54">
        <v>5</v>
      </c>
      <c r="G54" t="str">
        <f>IF(A54="","",申込一覧表!BC58)</f>
        <v/>
      </c>
      <c r="H54" t="str">
        <f>IF(A54="","",申込一覧表!AW58)</f>
        <v/>
      </c>
    </row>
    <row r="55" spans="1:8" x14ac:dyDescent="0.15">
      <c r="A55" t="str">
        <f>IF(申込一覧表!K59="","",申込一覧表!AH59)</f>
        <v/>
      </c>
      <c r="B55" t="str">
        <f>IF(A55="","",申込一覧表!AY59)</f>
        <v/>
      </c>
      <c r="C55" t="str">
        <f>IF(A55="","",申込一覧表!AZ59)</f>
        <v/>
      </c>
      <c r="D55" t="str">
        <f>IF(A55="","",申込一覧表!AN59)</f>
        <v/>
      </c>
      <c r="E55" t="str">
        <f>IF(A55="","",申込一覧表!AU59)</f>
        <v/>
      </c>
      <c r="F55">
        <v>5</v>
      </c>
      <c r="G55" t="str">
        <f>IF(A55="","",申込一覧表!BC59)</f>
        <v/>
      </c>
      <c r="H55" t="str">
        <f>IF(A55="","",申込一覧表!AW59)</f>
        <v/>
      </c>
    </row>
    <row r="56" spans="1:8" x14ac:dyDescent="0.15">
      <c r="A56" t="str">
        <f>IF(申込一覧表!K60="","",申込一覧表!AH60)</f>
        <v/>
      </c>
      <c r="B56" t="str">
        <f>IF(A56="","",申込一覧表!AY60)</f>
        <v/>
      </c>
      <c r="C56" t="str">
        <f>IF(A56="","",申込一覧表!AZ60)</f>
        <v/>
      </c>
      <c r="D56" t="str">
        <f>IF(A56="","",申込一覧表!AN60)</f>
        <v/>
      </c>
      <c r="E56" t="str">
        <f>IF(A56="","",申込一覧表!AU60)</f>
        <v/>
      </c>
      <c r="F56">
        <v>5</v>
      </c>
      <c r="G56" t="str">
        <f>IF(A56="","",申込一覧表!BC60)</f>
        <v/>
      </c>
      <c r="H56" t="str">
        <f>IF(A56="","",申込一覧表!AW60)</f>
        <v/>
      </c>
    </row>
    <row r="57" spans="1:8" x14ac:dyDescent="0.15">
      <c r="A57" t="str">
        <f>IF(申込一覧表!K61="","",申込一覧表!AH61)</f>
        <v/>
      </c>
      <c r="B57" t="str">
        <f>IF(A57="","",申込一覧表!AY61)</f>
        <v/>
      </c>
      <c r="C57" t="str">
        <f>IF(A57="","",申込一覧表!AZ61)</f>
        <v/>
      </c>
      <c r="D57" t="str">
        <f>IF(A57="","",申込一覧表!AN61)</f>
        <v/>
      </c>
      <c r="E57" t="str">
        <f>IF(A57="","",申込一覧表!AU61)</f>
        <v/>
      </c>
      <c r="F57">
        <v>5</v>
      </c>
      <c r="G57" t="str">
        <f>IF(A57="","",申込一覧表!BC61)</f>
        <v/>
      </c>
      <c r="H57" t="str">
        <f>IF(A57="","",申込一覧表!AW61)</f>
        <v/>
      </c>
    </row>
    <row r="58" spans="1:8" x14ac:dyDescent="0.15">
      <c r="A58" t="str">
        <f>IF(申込一覧表!K62="","",申込一覧表!AH62)</f>
        <v/>
      </c>
      <c r="B58" t="str">
        <f>IF(A58="","",申込一覧表!AY62)</f>
        <v/>
      </c>
      <c r="C58" t="str">
        <f>IF(A58="","",申込一覧表!AZ62)</f>
        <v/>
      </c>
      <c r="D58" t="str">
        <f>IF(A58="","",申込一覧表!AN62)</f>
        <v/>
      </c>
      <c r="E58" t="str">
        <f>IF(A58="","",申込一覧表!AU62)</f>
        <v/>
      </c>
      <c r="F58">
        <v>5</v>
      </c>
      <c r="G58" t="str">
        <f>IF(A58="","",申込一覧表!BC62)</f>
        <v/>
      </c>
      <c r="H58" t="str">
        <f>IF(A58="","",申込一覧表!AW62)</f>
        <v/>
      </c>
    </row>
    <row r="59" spans="1:8" x14ac:dyDescent="0.15">
      <c r="A59" t="str">
        <f>IF(申込一覧表!K63="","",申込一覧表!AH63)</f>
        <v/>
      </c>
      <c r="B59" t="str">
        <f>IF(A59="","",申込一覧表!AY63)</f>
        <v/>
      </c>
      <c r="C59" t="str">
        <f>IF(A59="","",申込一覧表!AZ63)</f>
        <v/>
      </c>
      <c r="D59" t="str">
        <f>IF(A59="","",申込一覧表!AN63)</f>
        <v/>
      </c>
      <c r="E59" t="str">
        <f>IF(A59="","",申込一覧表!AU63)</f>
        <v/>
      </c>
      <c r="F59">
        <v>5</v>
      </c>
      <c r="G59" t="str">
        <f>IF(A59="","",申込一覧表!BC63)</f>
        <v/>
      </c>
      <c r="H59" t="str">
        <f>IF(A59="","",申込一覧表!AW63)</f>
        <v/>
      </c>
    </row>
    <row r="60" spans="1:8" x14ac:dyDescent="0.15">
      <c r="A60" t="str">
        <f>IF(申込一覧表!K64="","",申込一覧表!AH64)</f>
        <v/>
      </c>
      <c r="B60" t="str">
        <f>IF(A60="","",申込一覧表!AY64)</f>
        <v/>
      </c>
      <c r="C60" t="str">
        <f>IF(A60="","",申込一覧表!AZ64)</f>
        <v/>
      </c>
      <c r="D60" t="str">
        <f>IF(A60="","",申込一覧表!AN64)</f>
        <v/>
      </c>
      <c r="E60" t="str">
        <f>IF(A60="","",申込一覧表!AU64)</f>
        <v/>
      </c>
      <c r="F60">
        <v>5</v>
      </c>
      <c r="G60" t="str">
        <f>IF(A60="","",申込一覧表!BC64)</f>
        <v/>
      </c>
      <c r="H60" t="str">
        <f>IF(A60="","",申込一覧表!AW64)</f>
        <v/>
      </c>
    </row>
    <row r="61" spans="1:8" x14ac:dyDescent="0.15">
      <c r="A61" t="str">
        <f>IF(申込一覧表!K65="","",申込一覧表!AH65)</f>
        <v/>
      </c>
      <c r="B61" t="str">
        <f>IF(A61="","",申込一覧表!AY65)</f>
        <v/>
      </c>
      <c r="C61" t="str">
        <f>IF(A61="","",申込一覧表!AZ65)</f>
        <v/>
      </c>
      <c r="D61" t="str">
        <f>IF(A61="","",申込一覧表!AN65)</f>
        <v/>
      </c>
      <c r="E61" t="str">
        <f>IF(A61="","",申込一覧表!AU65)</f>
        <v/>
      </c>
      <c r="F61">
        <v>5</v>
      </c>
      <c r="G61" t="str">
        <f>IF(A61="","",申込一覧表!BC65)</f>
        <v/>
      </c>
      <c r="H61" t="str">
        <f>IF(A61="","",申込一覧表!AW65)</f>
        <v/>
      </c>
    </row>
    <row r="62" spans="1:8" x14ac:dyDescent="0.15">
      <c r="A62" t="str">
        <f>IF(申込一覧表!K66="","",申込一覧表!AH66)</f>
        <v/>
      </c>
      <c r="B62" t="str">
        <f>IF(A62="","",申込一覧表!AY66)</f>
        <v/>
      </c>
      <c r="C62" t="str">
        <f>IF(A62="","",申込一覧表!AZ66)</f>
        <v/>
      </c>
      <c r="D62" t="str">
        <f>IF(A62="","",申込一覧表!AN66)</f>
        <v/>
      </c>
      <c r="E62" t="str">
        <f>IF(A62="","",申込一覧表!AU66)</f>
        <v/>
      </c>
      <c r="F62">
        <v>5</v>
      </c>
      <c r="G62" t="str">
        <f>IF(A62="","",申込一覧表!BC66)</f>
        <v/>
      </c>
      <c r="H62" t="str">
        <f>IF(A62="","",申込一覧表!AW66)</f>
        <v/>
      </c>
    </row>
    <row r="63" spans="1:8" x14ac:dyDescent="0.15">
      <c r="A63" t="str">
        <f>IF(申込一覧表!K67="","",申込一覧表!AH67)</f>
        <v/>
      </c>
      <c r="B63" t="str">
        <f>IF(A63="","",申込一覧表!AY67)</f>
        <v/>
      </c>
      <c r="C63" t="str">
        <f>IF(A63="","",申込一覧表!AZ67)</f>
        <v/>
      </c>
      <c r="D63" t="str">
        <f>IF(A63="","",申込一覧表!AN67)</f>
        <v/>
      </c>
      <c r="E63" t="str">
        <f>IF(A63="","",申込一覧表!AU67)</f>
        <v/>
      </c>
      <c r="F63">
        <v>5</v>
      </c>
      <c r="G63" t="str">
        <f>IF(A63="","",申込一覧表!BC67)</f>
        <v/>
      </c>
      <c r="H63" t="str">
        <f>IF(A63="","",申込一覧表!AW67)</f>
        <v/>
      </c>
    </row>
    <row r="64" spans="1:8" x14ac:dyDescent="0.15">
      <c r="A64" t="str">
        <f>IF(申込一覧表!K68="","",申込一覧表!AH68)</f>
        <v/>
      </c>
      <c r="B64" t="str">
        <f>IF(A64="","",申込一覧表!AY68)</f>
        <v/>
      </c>
      <c r="C64" t="str">
        <f>IF(A64="","",申込一覧表!AZ68)</f>
        <v/>
      </c>
      <c r="D64" t="str">
        <f>IF(A64="","",申込一覧表!AN68)</f>
        <v/>
      </c>
      <c r="E64" t="str">
        <f>IF(A64="","",申込一覧表!AU68)</f>
        <v/>
      </c>
      <c r="F64">
        <v>5</v>
      </c>
      <c r="G64" t="str">
        <f>IF(A64="","",申込一覧表!BC68)</f>
        <v/>
      </c>
      <c r="H64" t="str">
        <f>IF(A64="","",申込一覧表!AW68)</f>
        <v/>
      </c>
    </row>
    <row r="65" spans="1:8" x14ac:dyDescent="0.15">
      <c r="A65" t="str">
        <f>IF(申込一覧表!K69="","",申込一覧表!AH69)</f>
        <v/>
      </c>
      <c r="B65" t="str">
        <f>IF(A65="","",申込一覧表!AY69)</f>
        <v/>
      </c>
      <c r="C65" t="str">
        <f>IF(A65="","",申込一覧表!AZ69)</f>
        <v/>
      </c>
      <c r="D65" t="str">
        <f>IF(A65="","",申込一覧表!AN69)</f>
        <v/>
      </c>
      <c r="E65" t="str">
        <f>IF(A65="","",申込一覧表!AU69)</f>
        <v/>
      </c>
      <c r="F65">
        <v>5</v>
      </c>
      <c r="G65" t="str">
        <f>IF(A65="","",申込一覧表!BC69)</f>
        <v/>
      </c>
      <c r="H65" t="str">
        <f>IF(A65="","",申込一覧表!AW69)</f>
        <v/>
      </c>
    </row>
    <row r="66" spans="1:8" x14ac:dyDescent="0.15">
      <c r="A66" t="str">
        <f>IF(申込一覧表!K70="","",申込一覧表!AH70)</f>
        <v/>
      </c>
      <c r="B66" t="str">
        <f>IF(A66="","",申込一覧表!AY70)</f>
        <v/>
      </c>
      <c r="C66" t="str">
        <f>IF(A66="","",申込一覧表!AZ70)</f>
        <v/>
      </c>
      <c r="D66" t="str">
        <f>IF(A66="","",申込一覧表!AN70)</f>
        <v/>
      </c>
      <c r="E66" t="str">
        <f>IF(A66="","",申込一覧表!AU70)</f>
        <v/>
      </c>
      <c r="F66">
        <v>5</v>
      </c>
      <c r="G66" t="str">
        <f>IF(A66="","",申込一覧表!BC70)</f>
        <v/>
      </c>
      <c r="H66" t="str">
        <f>IF(A66="","",申込一覧表!AW70)</f>
        <v/>
      </c>
    </row>
    <row r="67" spans="1:8" x14ac:dyDescent="0.15">
      <c r="A67" t="str">
        <f>IF(申込一覧表!K71="","",申込一覧表!AH71)</f>
        <v/>
      </c>
      <c r="B67" t="str">
        <f>IF(A67="","",申込一覧表!AY71)</f>
        <v/>
      </c>
      <c r="C67" t="str">
        <f>IF(A67="","",申込一覧表!AZ71)</f>
        <v/>
      </c>
      <c r="D67" t="str">
        <f>IF(A67="","",申込一覧表!AN71)</f>
        <v/>
      </c>
      <c r="E67" t="str">
        <f>IF(A67="","",申込一覧表!AU71)</f>
        <v/>
      </c>
      <c r="F67">
        <v>5</v>
      </c>
      <c r="G67" t="str">
        <f>IF(A67="","",申込一覧表!BC71)</f>
        <v/>
      </c>
      <c r="H67" t="str">
        <f>IF(A67="","",申込一覧表!AW71)</f>
        <v/>
      </c>
    </row>
    <row r="68" spans="1:8" x14ac:dyDescent="0.15">
      <c r="A68" t="str">
        <f>IF(申込一覧表!K72="","",申込一覧表!AH72)</f>
        <v/>
      </c>
      <c r="B68" t="str">
        <f>IF(A68="","",申込一覧表!AY72)</f>
        <v/>
      </c>
      <c r="C68" t="str">
        <f>IF(A68="","",申込一覧表!AZ72)</f>
        <v/>
      </c>
      <c r="D68" t="str">
        <f>IF(A68="","",申込一覧表!AN72)</f>
        <v/>
      </c>
      <c r="E68" t="str">
        <f>IF(A68="","",申込一覧表!AU72)</f>
        <v/>
      </c>
      <c r="F68">
        <v>5</v>
      </c>
      <c r="G68" t="str">
        <f>IF(A68="","",申込一覧表!BC72)</f>
        <v/>
      </c>
      <c r="H68" t="str">
        <f>IF(A68="","",申込一覧表!AW72)</f>
        <v/>
      </c>
    </row>
    <row r="69" spans="1:8" x14ac:dyDescent="0.15">
      <c r="A69" t="str">
        <f>IF(申込一覧表!K73="","",申込一覧表!AH73)</f>
        <v/>
      </c>
      <c r="B69" t="str">
        <f>IF(A69="","",申込一覧表!AY73)</f>
        <v/>
      </c>
      <c r="C69" t="str">
        <f>IF(A69="","",申込一覧表!AZ73)</f>
        <v/>
      </c>
      <c r="D69" t="str">
        <f>IF(A69="","",申込一覧表!AN73)</f>
        <v/>
      </c>
      <c r="E69" t="str">
        <f>IF(A69="","",申込一覧表!AU73)</f>
        <v/>
      </c>
      <c r="F69">
        <v>5</v>
      </c>
      <c r="G69" t="str">
        <f>IF(A69="","",申込一覧表!BC73)</f>
        <v/>
      </c>
      <c r="H69" t="str">
        <f>IF(A69="","",申込一覧表!AW73)</f>
        <v/>
      </c>
    </row>
    <row r="70" spans="1:8" x14ac:dyDescent="0.15">
      <c r="A70" t="str">
        <f>IF(申込一覧表!K74="","",申込一覧表!AH74)</f>
        <v/>
      </c>
      <c r="B70" t="str">
        <f>IF(A70="","",申込一覧表!AY74)</f>
        <v/>
      </c>
      <c r="C70" t="str">
        <f>IF(A70="","",申込一覧表!AZ74)</f>
        <v/>
      </c>
      <c r="D70" t="str">
        <f>IF(A70="","",申込一覧表!AN74)</f>
        <v/>
      </c>
      <c r="E70" t="str">
        <f>IF(A70="","",申込一覧表!AU74)</f>
        <v/>
      </c>
      <c r="F70">
        <v>5</v>
      </c>
      <c r="G70" t="str">
        <f>IF(A70="","",申込一覧表!BC74)</f>
        <v/>
      </c>
      <c r="H70" t="str">
        <f>IF(A70="","",申込一覧表!AW74)</f>
        <v/>
      </c>
    </row>
    <row r="71" spans="1:8" x14ac:dyDescent="0.15">
      <c r="A71" t="str">
        <f>IF(申込一覧表!K75="","",申込一覧表!AH75)</f>
        <v/>
      </c>
      <c r="B71" t="str">
        <f>IF(A71="","",申込一覧表!AY75)</f>
        <v/>
      </c>
      <c r="C71" t="str">
        <f>IF(A71="","",申込一覧表!AZ75)</f>
        <v/>
      </c>
      <c r="D71" t="str">
        <f>IF(A71="","",申込一覧表!AN75)</f>
        <v/>
      </c>
      <c r="E71" t="str">
        <f>IF(A71="","",申込一覧表!AU75)</f>
        <v/>
      </c>
      <c r="F71">
        <v>5</v>
      </c>
      <c r="G71" t="str">
        <f>IF(A71="","",申込一覧表!BC75)</f>
        <v/>
      </c>
      <c r="H71" t="str">
        <f>IF(A71="","",申込一覧表!AW75)</f>
        <v/>
      </c>
    </row>
    <row r="72" spans="1:8" x14ac:dyDescent="0.15">
      <c r="A72" t="str">
        <f>IF(申込一覧表!K76="","",申込一覧表!AH76)</f>
        <v/>
      </c>
      <c r="B72" t="str">
        <f>IF(A72="","",申込一覧表!AY76)</f>
        <v/>
      </c>
      <c r="C72" t="str">
        <f>IF(A72="","",申込一覧表!AZ76)</f>
        <v/>
      </c>
      <c r="D72" t="str">
        <f>IF(A72="","",申込一覧表!AN76)</f>
        <v/>
      </c>
      <c r="E72" t="str">
        <f>IF(A72="","",申込一覧表!AU76)</f>
        <v/>
      </c>
      <c r="F72">
        <v>5</v>
      </c>
      <c r="G72" t="str">
        <f>IF(A72="","",申込一覧表!BC76)</f>
        <v/>
      </c>
      <c r="H72" t="str">
        <f>IF(A72="","",申込一覧表!AW76)</f>
        <v/>
      </c>
    </row>
    <row r="73" spans="1:8" x14ac:dyDescent="0.15">
      <c r="A73" t="str">
        <f>IF(申込一覧表!K77="","",申込一覧表!AH77)</f>
        <v/>
      </c>
      <c r="B73" t="str">
        <f>IF(A73="","",申込一覧表!AY77)</f>
        <v/>
      </c>
      <c r="C73" t="str">
        <f>IF(A73="","",申込一覧表!AZ77)</f>
        <v/>
      </c>
      <c r="D73" t="str">
        <f>IF(A73="","",申込一覧表!AN77)</f>
        <v/>
      </c>
      <c r="E73" t="str">
        <f>IF(A73="","",申込一覧表!AU77)</f>
        <v/>
      </c>
      <c r="F73">
        <v>5</v>
      </c>
      <c r="G73" t="str">
        <f>IF(A73="","",申込一覧表!BC77)</f>
        <v/>
      </c>
      <c r="H73" t="str">
        <f>IF(A73="","",申込一覧表!AW77)</f>
        <v/>
      </c>
    </row>
    <row r="74" spans="1:8" x14ac:dyDescent="0.15">
      <c r="A74" t="str">
        <f>IF(申込一覧表!K78="","",申込一覧表!AH78)</f>
        <v/>
      </c>
      <c r="B74" t="str">
        <f>IF(A74="","",申込一覧表!AY78)</f>
        <v/>
      </c>
      <c r="C74" t="str">
        <f>IF(A74="","",申込一覧表!AZ78)</f>
        <v/>
      </c>
      <c r="D74" t="str">
        <f>IF(A74="","",申込一覧表!AN78)</f>
        <v/>
      </c>
      <c r="E74" t="str">
        <f>IF(A74="","",申込一覧表!AU78)</f>
        <v/>
      </c>
      <c r="F74">
        <v>5</v>
      </c>
      <c r="G74" t="str">
        <f>IF(A74="","",申込一覧表!BC78)</f>
        <v/>
      </c>
      <c r="H74" t="str">
        <f>IF(A74="","",申込一覧表!AW78)</f>
        <v/>
      </c>
    </row>
    <row r="75" spans="1:8" x14ac:dyDescent="0.15">
      <c r="A75" t="str">
        <f>IF(申込一覧表!K79="","",申込一覧表!AH79)</f>
        <v/>
      </c>
      <c r="B75" t="str">
        <f>IF(A75="","",申込一覧表!AY79)</f>
        <v/>
      </c>
      <c r="C75" t="str">
        <f>IF(A75="","",申込一覧表!AZ79)</f>
        <v/>
      </c>
      <c r="D75" t="str">
        <f>IF(A75="","",申込一覧表!AN79)</f>
        <v/>
      </c>
      <c r="E75" t="str">
        <f>IF(A75="","",申込一覧表!AU79)</f>
        <v/>
      </c>
      <c r="F75">
        <v>5</v>
      </c>
      <c r="G75" t="str">
        <f>IF(A75="","",申込一覧表!BC79)</f>
        <v/>
      </c>
      <c r="H75" t="str">
        <f>IF(A75="","",申込一覧表!AW79)</f>
        <v/>
      </c>
    </row>
    <row r="76" spans="1:8" x14ac:dyDescent="0.15">
      <c r="A76" t="str">
        <f>IF(申込一覧表!K80="","",申込一覧表!AH80)</f>
        <v/>
      </c>
      <c r="B76" t="str">
        <f>IF(A76="","",申込一覧表!AY80)</f>
        <v/>
      </c>
      <c r="C76" t="str">
        <f>IF(A76="","",申込一覧表!AZ80)</f>
        <v/>
      </c>
      <c r="D76" t="str">
        <f>IF(A76="","",申込一覧表!AN80)</f>
        <v/>
      </c>
      <c r="E76" t="str">
        <f>IF(A76="","",申込一覧表!AU80)</f>
        <v/>
      </c>
      <c r="F76">
        <v>5</v>
      </c>
      <c r="G76" t="str">
        <f>IF(A76="","",申込一覧表!BC80)</f>
        <v/>
      </c>
      <c r="H76" t="str">
        <f>IF(A76="","",申込一覧表!AW80)</f>
        <v/>
      </c>
    </row>
    <row r="77" spans="1:8" x14ac:dyDescent="0.15">
      <c r="A77" t="str">
        <f>IF(申込一覧表!K81="","",申込一覧表!AH81)</f>
        <v/>
      </c>
      <c r="B77" t="str">
        <f>IF(A77="","",申込一覧表!AY81)</f>
        <v/>
      </c>
      <c r="C77" t="str">
        <f>IF(A77="","",申込一覧表!AZ81)</f>
        <v/>
      </c>
      <c r="D77" t="str">
        <f>IF(A77="","",申込一覧表!AN81)</f>
        <v/>
      </c>
      <c r="E77" t="str">
        <f>IF(A77="","",申込一覧表!AU81)</f>
        <v/>
      </c>
      <c r="F77">
        <v>5</v>
      </c>
      <c r="G77" t="str">
        <f>IF(A77="","",申込一覧表!BC81)</f>
        <v/>
      </c>
      <c r="H77" t="str">
        <f>IF(A77="","",申込一覧表!AW81)</f>
        <v/>
      </c>
    </row>
    <row r="78" spans="1:8" x14ac:dyDescent="0.15">
      <c r="A78" t="str">
        <f>IF(申込一覧表!K82="","",申込一覧表!AH82)</f>
        <v/>
      </c>
      <c r="B78" t="str">
        <f>IF(A78="","",申込一覧表!AY82)</f>
        <v/>
      </c>
      <c r="C78" t="str">
        <f>IF(A78="","",申込一覧表!AZ82)</f>
        <v/>
      </c>
      <c r="D78" t="str">
        <f>IF(A78="","",申込一覧表!AN82)</f>
        <v/>
      </c>
      <c r="E78" t="str">
        <f>IF(A78="","",申込一覧表!AU82)</f>
        <v/>
      </c>
      <c r="F78">
        <v>5</v>
      </c>
      <c r="G78" t="str">
        <f>IF(A78="","",申込一覧表!BC82)</f>
        <v/>
      </c>
      <c r="H78" t="str">
        <f>IF(A78="","",申込一覧表!AW82)</f>
        <v/>
      </c>
    </row>
    <row r="79" spans="1:8" x14ac:dyDescent="0.15">
      <c r="A79" t="str">
        <f>IF(申込一覧表!K83="","",申込一覧表!AH83)</f>
        <v/>
      </c>
      <c r="B79" t="str">
        <f>IF(A79="","",申込一覧表!AY83)</f>
        <v/>
      </c>
      <c r="C79" t="str">
        <f>IF(A79="","",申込一覧表!AZ83)</f>
        <v/>
      </c>
      <c r="D79" t="str">
        <f>IF(A79="","",申込一覧表!AN83)</f>
        <v/>
      </c>
      <c r="E79" t="str">
        <f>IF(A79="","",申込一覧表!AU83)</f>
        <v/>
      </c>
      <c r="F79">
        <v>5</v>
      </c>
      <c r="G79" t="str">
        <f>IF(A79="","",申込一覧表!BC83)</f>
        <v/>
      </c>
      <c r="H79" t="str">
        <f>IF(A79="","",申込一覧表!AW83)</f>
        <v/>
      </c>
    </row>
    <row r="80" spans="1:8" x14ac:dyDescent="0.15">
      <c r="A80" t="str">
        <f>IF(申込一覧表!K84="","",申込一覧表!AH84)</f>
        <v/>
      </c>
      <c r="B80" t="str">
        <f>IF(A80="","",申込一覧表!AY84)</f>
        <v/>
      </c>
      <c r="C80" t="str">
        <f>IF(A80="","",申込一覧表!AZ84)</f>
        <v/>
      </c>
      <c r="D80" t="str">
        <f>IF(A80="","",申込一覧表!AN84)</f>
        <v/>
      </c>
      <c r="E80" t="str">
        <f>IF(A80="","",申込一覧表!AU84)</f>
        <v/>
      </c>
      <c r="F80">
        <v>5</v>
      </c>
      <c r="G80" t="str">
        <f>IF(A80="","",申込一覧表!BC84)</f>
        <v/>
      </c>
      <c r="H80" t="str">
        <f>IF(A80="","",申込一覧表!AW84)</f>
        <v/>
      </c>
    </row>
    <row r="81" spans="1:8" x14ac:dyDescent="0.15">
      <c r="A81" t="str">
        <f>IF(申込一覧表!K85="","",申込一覧表!AH85)</f>
        <v/>
      </c>
      <c r="B81" t="str">
        <f>IF(A81="","",申込一覧表!AY85)</f>
        <v/>
      </c>
      <c r="C81" t="str">
        <f>IF(A81="","",申込一覧表!AZ85)</f>
        <v/>
      </c>
      <c r="D81" t="str">
        <f>IF(A81="","",申込一覧表!AN85)</f>
        <v/>
      </c>
      <c r="E81" t="str">
        <f>IF(A81="","",申込一覧表!AU85)</f>
        <v/>
      </c>
      <c r="F81">
        <v>5</v>
      </c>
      <c r="G81" t="str">
        <f>IF(A81="","",申込一覧表!BC85)</f>
        <v/>
      </c>
      <c r="H81" t="str">
        <f>IF(A81="","",申込一覧表!AW85)</f>
        <v/>
      </c>
    </row>
    <row r="82" spans="1:8" x14ac:dyDescent="0.15">
      <c r="A82" t="str">
        <f>IF(申込一覧表!K86="","",申込一覧表!AH86)</f>
        <v/>
      </c>
      <c r="B82" t="str">
        <f>IF(A82="","",申込一覧表!AY86)</f>
        <v/>
      </c>
      <c r="C82" t="str">
        <f>IF(A82="","",申込一覧表!AZ86)</f>
        <v/>
      </c>
      <c r="D82" t="str">
        <f>IF(A82="","",申込一覧表!AN86)</f>
        <v/>
      </c>
      <c r="E82" t="str">
        <f>IF(A82="","",申込一覧表!AU86)</f>
        <v/>
      </c>
      <c r="F82">
        <v>5</v>
      </c>
      <c r="G82" t="str">
        <f>IF(A82="","",申込一覧表!BC86)</f>
        <v/>
      </c>
      <c r="H82" t="str">
        <f>IF(A82="","",申込一覧表!AW86)</f>
        <v/>
      </c>
    </row>
    <row r="83" spans="1:8" x14ac:dyDescent="0.15">
      <c r="A83" t="str">
        <f>IF(申込一覧表!K87="","",申込一覧表!AH87)</f>
        <v/>
      </c>
      <c r="B83" t="str">
        <f>IF(A83="","",申込一覧表!AY87)</f>
        <v/>
      </c>
      <c r="C83" t="str">
        <f>IF(A83="","",申込一覧表!AZ87)</f>
        <v/>
      </c>
      <c r="D83" t="str">
        <f>IF(A83="","",申込一覧表!AN87)</f>
        <v/>
      </c>
      <c r="E83" t="str">
        <f>IF(A83="","",申込一覧表!AU87)</f>
        <v/>
      </c>
      <c r="F83">
        <v>5</v>
      </c>
      <c r="G83" t="str">
        <f>IF(A83="","",申込一覧表!BC87)</f>
        <v/>
      </c>
      <c r="H83" t="str">
        <f>IF(A83="","",申込一覧表!AW87)</f>
        <v/>
      </c>
    </row>
    <row r="84" spans="1:8" x14ac:dyDescent="0.15">
      <c r="A84" t="str">
        <f>IF(申込一覧表!K88="","",申込一覧表!AH88)</f>
        <v/>
      </c>
      <c r="B84" t="str">
        <f>IF(A84="","",申込一覧表!AY88)</f>
        <v/>
      </c>
      <c r="C84" t="str">
        <f>IF(A84="","",申込一覧表!AZ88)</f>
        <v/>
      </c>
      <c r="D84" t="str">
        <f>IF(A84="","",申込一覧表!AN88)</f>
        <v/>
      </c>
      <c r="E84" t="str">
        <f>IF(A84="","",申込一覧表!AU88)</f>
        <v/>
      </c>
      <c r="F84">
        <v>5</v>
      </c>
      <c r="G84" t="str">
        <f>IF(A84="","",申込一覧表!BC88)</f>
        <v/>
      </c>
      <c r="H84" t="str">
        <f>IF(A84="","",申込一覧表!AW88)</f>
        <v/>
      </c>
    </row>
    <row r="85" spans="1:8" x14ac:dyDescent="0.15">
      <c r="A85" t="str">
        <f>IF(申込一覧表!K89="","",申込一覧表!AH89)</f>
        <v/>
      </c>
      <c r="B85" t="str">
        <f>IF(A85="","",申込一覧表!AY89)</f>
        <v/>
      </c>
      <c r="C85" t="str">
        <f>IF(A85="","",申込一覧表!AZ89)</f>
        <v/>
      </c>
      <c r="D85" t="str">
        <f>IF(A85="","",申込一覧表!AN89)</f>
        <v/>
      </c>
      <c r="E85" t="str">
        <f>IF(A85="","",申込一覧表!AU89)</f>
        <v/>
      </c>
      <c r="F85">
        <v>5</v>
      </c>
      <c r="G85" t="str">
        <f>IF(A85="","",申込一覧表!BC89)</f>
        <v/>
      </c>
      <c r="H85" t="str">
        <f>IF(A85="","",申込一覧表!AW89)</f>
        <v/>
      </c>
    </row>
    <row r="86" spans="1:8" x14ac:dyDescent="0.15">
      <c r="A86" t="str">
        <f>IF(申込一覧表!K90="","",申込一覧表!AH90)</f>
        <v/>
      </c>
      <c r="B86" t="str">
        <f>IF(A86="","",申込一覧表!AY90)</f>
        <v/>
      </c>
      <c r="C86" t="str">
        <f>IF(A86="","",申込一覧表!AZ90)</f>
        <v/>
      </c>
      <c r="D86" t="str">
        <f>IF(A86="","",申込一覧表!AN90)</f>
        <v/>
      </c>
      <c r="E86" t="str">
        <f>IF(A86="","",申込一覧表!AU90)</f>
        <v/>
      </c>
      <c r="F86">
        <v>5</v>
      </c>
      <c r="G86" t="str">
        <f>IF(A86="","",申込一覧表!BC90)</f>
        <v/>
      </c>
      <c r="H86" t="str">
        <f>IF(A86="","",申込一覧表!AW90)</f>
        <v/>
      </c>
    </row>
    <row r="87" spans="1:8" x14ac:dyDescent="0.15">
      <c r="A87" t="str">
        <f>IF(申込一覧表!K91="","",申込一覧表!AH91)</f>
        <v/>
      </c>
      <c r="B87" t="str">
        <f>IF(A87="","",申込一覧表!AY91)</f>
        <v/>
      </c>
      <c r="C87" t="str">
        <f>IF(A87="","",申込一覧表!AZ91)</f>
        <v/>
      </c>
      <c r="D87" t="str">
        <f>IF(A87="","",申込一覧表!AN91)</f>
        <v/>
      </c>
      <c r="E87" t="str">
        <f>IF(A87="","",申込一覧表!AU91)</f>
        <v/>
      </c>
      <c r="F87">
        <v>5</v>
      </c>
      <c r="G87" t="str">
        <f>IF(A87="","",申込一覧表!BC91)</f>
        <v/>
      </c>
      <c r="H87" t="str">
        <f>IF(A87="","",申込一覧表!AW91)</f>
        <v/>
      </c>
    </row>
    <row r="88" spans="1:8" x14ac:dyDescent="0.15">
      <c r="A88" t="str">
        <f>IF(申込一覧表!K92="","",申込一覧表!AH92)</f>
        <v/>
      </c>
      <c r="B88" t="str">
        <f>IF(A88="","",申込一覧表!AY92)</f>
        <v/>
      </c>
      <c r="C88" t="str">
        <f>IF(A88="","",申込一覧表!AZ92)</f>
        <v/>
      </c>
      <c r="D88" t="str">
        <f>IF(A88="","",申込一覧表!AN92)</f>
        <v/>
      </c>
      <c r="E88" t="str">
        <f>IF(A88="","",申込一覧表!AU92)</f>
        <v/>
      </c>
      <c r="F88">
        <v>5</v>
      </c>
      <c r="G88" t="str">
        <f>IF(A88="","",申込一覧表!BC92)</f>
        <v/>
      </c>
      <c r="H88" t="str">
        <f>IF(A88="","",申込一覧表!AW92)</f>
        <v/>
      </c>
    </row>
    <row r="89" spans="1:8" x14ac:dyDescent="0.15">
      <c r="A89" t="str">
        <f>IF(申込一覧表!K93="","",申込一覧表!AH93)</f>
        <v/>
      </c>
      <c r="B89" t="str">
        <f>IF(A89="","",申込一覧表!AY93)</f>
        <v/>
      </c>
      <c r="C89" t="str">
        <f>IF(A89="","",申込一覧表!AZ93)</f>
        <v/>
      </c>
      <c r="D89" t="str">
        <f>IF(A89="","",申込一覧表!AN93)</f>
        <v/>
      </c>
      <c r="E89" t="str">
        <f>IF(A89="","",申込一覧表!AU93)</f>
        <v/>
      </c>
      <c r="F89">
        <v>5</v>
      </c>
      <c r="G89" t="str">
        <f>IF(A89="","",申込一覧表!BC93)</f>
        <v/>
      </c>
      <c r="H89" t="str">
        <f>IF(A89="","",申込一覧表!AW93)</f>
        <v/>
      </c>
    </row>
    <row r="90" spans="1:8" x14ac:dyDescent="0.15">
      <c r="A90" t="str">
        <f>IF(申込一覧表!K94="","",申込一覧表!AH94)</f>
        <v/>
      </c>
      <c r="B90" t="str">
        <f>IF(A90="","",申込一覧表!AY94)</f>
        <v/>
      </c>
      <c r="C90" t="str">
        <f>IF(A90="","",申込一覧表!AZ94)</f>
        <v/>
      </c>
      <c r="D90" t="str">
        <f>IF(A90="","",申込一覧表!AN94)</f>
        <v/>
      </c>
      <c r="E90" t="str">
        <f>IF(A90="","",申込一覧表!AU94)</f>
        <v/>
      </c>
      <c r="F90">
        <v>5</v>
      </c>
      <c r="G90" t="str">
        <f>IF(A90="","",申込一覧表!BC94)</f>
        <v/>
      </c>
      <c r="H90" t="str">
        <f>IF(A90="","",申込一覧表!AW94)</f>
        <v/>
      </c>
    </row>
    <row r="91" spans="1:8" x14ac:dyDescent="0.15">
      <c r="A91" t="str">
        <f>IF(申込一覧表!K95="","",申込一覧表!AH95)</f>
        <v/>
      </c>
      <c r="B91" t="str">
        <f>IF(A91="","",申込一覧表!AY95)</f>
        <v/>
      </c>
      <c r="C91" t="str">
        <f>IF(A91="","",申込一覧表!AZ95)</f>
        <v/>
      </c>
      <c r="D91" t="str">
        <f>IF(A91="","",申込一覧表!AN95)</f>
        <v/>
      </c>
      <c r="E91" t="str">
        <f>IF(A91="","",申込一覧表!AU95)</f>
        <v/>
      </c>
      <c r="F91">
        <v>5</v>
      </c>
      <c r="G91" t="str">
        <f>IF(A91="","",申込一覧表!BC95)</f>
        <v/>
      </c>
      <c r="H91" t="str">
        <f>IF(A91="","",申込一覧表!AW95)</f>
        <v/>
      </c>
    </row>
    <row r="92" spans="1:8" x14ac:dyDescent="0.15">
      <c r="A92" t="str">
        <f>IF(申込一覧表!K96="","",申込一覧表!AH96)</f>
        <v/>
      </c>
      <c r="B92" t="str">
        <f>IF(A92="","",申込一覧表!AY96)</f>
        <v/>
      </c>
      <c r="C92" t="str">
        <f>IF(A92="","",申込一覧表!AZ96)</f>
        <v/>
      </c>
      <c r="D92" t="str">
        <f>IF(A92="","",申込一覧表!AN96)</f>
        <v/>
      </c>
      <c r="E92" t="str">
        <f>IF(A92="","",申込一覧表!AU96)</f>
        <v/>
      </c>
      <c r="F92">
        <v>5</v>
      </c>
      <c r="G92" t="str">
        <f>IF(A92="","",申込一覧表!BC96)</f>
        <v/>
      </c>
      <c r="H92" t="str">
        <f>IF(A92="","",申込一覧表!AW96)</f>
        <v/>
      </c>
    </row>
    <row r="93" spans="1:8" x14ac:dyDescent="0.15">
      <c r="A93" t="str">
        <f>IF(申込一覧表!K97="","",申込一覧表!AH97)</f>
        <v/>
      </c>
      <c r="B93" t="str">
        <f>IF(A93="","",申込一覧表!AY97)</f>
        <v/>
      </c>
      <c r="C93" t="str">
        <f>IF(A93="","",申込一覧表!AZ97)</f>
        <v/>
      </c>
      <c r="D93" t="str">
        <f>IF(A93="","",申込一覧表!AN97)</f>
        <v/>
      </c>
      <c r="E93" t="str">
        <f>IF(A93="","",申込一覧表!AU97)</f>
        <v/>
      </c>
      <c r="F93">
        <v>5</v>
      </c>
      <c r="G93" t="str">
        <f>IF(A93="","",申込一覧表!BC97)</f>
        <v/>
      </c>
      <c r="H93" t="str">
        <f>IF(A93="","",申込一覧表!AW97)</f>
        <v/>
      </c>
    </row>
    <row r="94" spans="1:8" x14ac:dyDescent="0.15">
      <c r="A94" t="str">
        <f>IF(申込一覧表!K98="","",申込一覧表!AH98)</f>
        <v/>
      </c>
      <c r="B94" t="str">
        <f>IF(A94="","",申込一覧表!AY98)</f>
        <v/>
      </c>
      <c r="C94" t="str">
        <f>IF(A94="","",申込一覧表!AZ98)</f>
        <v/>
      </c>
      <c r="D94" t="str">
        <f>IF(A94="","",申込一覧表!AN98)</f>
        <v/>
      </c>
      <c r="E94" t="str">
        <f>IF(A94="","",申込一覧表!AU98)</f>
        <v/>
      </c>
      <c r="F94">
        <v>5</v>
      </c>
      <c r="G94" t="str">
        <f>IF(A94="","",申込一覧表!BC98)</f>
        <v/>
      </c>
      <c r="H94" t="str">
        <f>IF(A94="","",申込一覧表!AW98)</f>
        <v/>
      </c>
    </row>
    <row r="95" spans="1:8" x14ac:dyDescent="0.15">
      <c r="A95" t="str">
        <f>IF(申込一覧表!K99="","",申込一覧表!AH99)</f>
        <v/>
      </c>
      <c r="B95" t="str">
        <f>IF(A95="","",申込一覧表!AY99)</f>
        <v/>
      </c>
      <c r="C95" t="str">
        <f>IF(A95="","",申込一覧表!AZ99)</f>
        <v/>
      </c>
      <c r="D95" t="str">
        <f>IF(A95="","",申込一覧表!AN99)</f>
        <v/>
      </c>
      <c r="E95" t="str">
        <f>IF(A95="","",申込一覧表!AU99)</f>
        <v/>
      </c>
      <c r="F95">
        <v>5</v>
      </c>
      <c r="G95" t="str">
        <f>IF(A95="","",申込一覧表!BC99)</f>
        <v/>
      </c>
      <c r="H95" t="str">
        <f>IF(A95="","",申込一覧表!AW99)</f>
        <v/>
      </c>
    </row>
    <row r="96" spans="1:8" x14ac:dyDescent="0.15">
      <c r="A96" t="str">
        <f>IF(申込一覧表!K100="","",申込一覧表!AH100)</f>
        <v/>
      </c>
      <c r="B96" t="str">
        <f>IF(A96="","",申込一覧表!AY100)</f>
        <v/>
      </c>
      <c r="C96" t="str">
        <f>IF(A96="","",申込一覧表!AZ100)</f>
        <v/>
      </c>
      <c r="D96" t="str">
        <f>IF(A96="","",申込一覧表!AN100)</f>
        <v/>
      </c>
      <c r="E96" t="str">
        <f>IF(A96="","",申込一覧表!AU100)</f>
        <v/>
      </c>
      <c r="F96">
        <v>5</v>
      </c>
      <c r="G96" t="str">
        <f>IF(A96="","",申込一覧表!BC100)</f>
        <v/>
      </c>
      <c r="H96" t="str">
        <f>IF(A96="","",申込一覧表!AW100)</f>
        <v/>
      </c>
    </row>
    <row r="97" spans="1:8" x14ac:dyDescent="0.15">
      <c r="A97" t="str">
        <f>IF(申込一覧表!K101="","",申込一覧表!AH101)</f>
        <v/>
      </c>
      <c r="B97" t="str">
        <f>IF(A97="","",申込一覧表!AY101)</f>
        <v/>
      </c>
      <c r="C97" t="str">
        <f>IF(A97="","",申込一覧表!AZ101)</f>
        <v/>
      </c>
      <c r="D97" t="str">
        <f>IF(A97="","",申込一覧表!AN101)</f>
        <v/>
      </c>
      <c r="E97" t="str">
        <f>IF(A97="","",申込一覧表!AU101)</f>
        <v/>
      </c>
      <c r="F97">
        <v>5</v>
      </c>
      <c r="G97" t="str">
        <f>IF(A97="","",申込一覧表!BC101)</f>
        <v/>
      </c>
      <c r="H97" t="str">
        <f>IF(A97="","",申込一覧表!AW101)</f>
        <v/>
      </c>
    </row>
    <row r="98" spans="1:8" x14ac:dyDescent="0.15">
      <c r="A98" t="str">
        <f>IF(申込一覧表!K102="","",申込一覧表!AH102)</f>
        <v/>
      </c>
      <c r="B98" t="str">
        <f>IF(A98="","",申込一覧表!AY102)</f>
        <v/>
      </c>
      <c r="C98" t="str">
        <f>IF(A98="","",申込一覧表!AZ102)</f>
        <v/>
      </c>
      <c r="D98" t="str">
        <f>IF(A98="","",申込一覧表!AN102)</f>
        <v/>
      </c>
      <c r="E98" t="str">
        <f>IF(A98="","",申込一覧表!AU102)</f>
        <v/>
      </c>
      <c r="F98">
        <v>5</v>
      </c>
      <c r="G98" t="str">
        <f>IF(A98="","",申込一覧表!BC102)</f>
        <v/>
      </c>
      <c r="H98" t="str">
        <f>IF(A98="","",申込一覧表!AW102)</f>
        <v/>
      </c>
    </row>
    <row r="99" spans="1:8" x14ac:dyDescent="0.15">
      <c r="A99" t="str">
        <f>IF(申込一覧表!K103="","",申込一覧表!AH103)</f>
        <v/>
      </c>
      <c r="B99" t="str">
        <f>IF(A99="","",申込一覧表!AY103)</f>
        <v/>
      </c>
      <c r="C99" t="str">
        <f>IF(A99="","",申込一覧表!AZ103)</f>
        <v/>
      </c>
      <c r="D99" t="str">
        <f>IF(A99="","",申込一覧表!AN103)</f>
        <v/>
      </c>
      <c r="E99" t="str">
        <f>IF(A99="","",申込一覧表!AU103)</f>
        <v/>
      </c>
      <c r="F99">
        <v>5</v>
      </c>
      <c r="G99" t="str">
        <f>IF(A99="","",申込一覧表!BC103)</f>
        <v/>
      </c>
      <c r="H99" t="str">
        <f>IF(A99="","",申込一覧表!AW103)</f>
        <v/>
      </c>
    </row>
    <row r="100" spans="1:8" x14ac:dyDescent="0.15">
      <c r="A100" t="str">
        <f>IF(申込一覧表!K104="","",申込一覧表!AH104)</f>
        <v/>
      </c>
      <c r="B100" t="str">
        <f>IF(A100="","",申込一覧表!AY104)</f>
        <v/>
      </c>
      <c r="C100" t="str">
        <f>IF(A100="","",申込一覧表!AZ104)</f>
        <v/>
      </c>
      <c r="D100" t="str">
        <f>IF(A100="","",申込一覧表!AN104)</f>
        <v/>
      </c>
      <c r="E100" t="str">
        <f>IF(A100="","",申込一覧表!AU104)</f>
        <v/>
      </c>
      <c r="F100">
        <v>5</v>
      </c>
      <c r="G100" t="str">
        <f>IF(A100="","",申込一覧表!BC104)</f>
        <v/>
      </c>
      <c r="H100" t="str">
        <f>IF(A100="","",申込一覧表!AW104)</f>
        <v/>
      </c>
    </row>
    <row r="101" spans="1:8" x14ac:dyDescent="0.15">
      <c r="A101" t="str">
        <f>IF(申込一覧表!K105="","",申込一覧表!AH105)</f>
        <v/>
      </c>
      <c r="B101" t="str">
        <f>IF(A101="","",申込一覧表!AY105)</f>
        <v/>
      </c>
      <c r="C101" t="str">
        <f>IF(A101="","",申込一覧表!AZ105)</f>
        <v/>
      </c>
      <c r="D101" t="str">
        <f>IF(A101="","",申込一覧表!AN105)</f>
        <v/>
      </c>
      <c r="E101" t="str">
        <f>IF(A101="","",申込一覧表!AU105)</f>
        <v/>
      </c>
      <c r="F101">
        <v>5</v>
      </c>
      <c r="G101" t="str">
        <f>IF(A101="","",申込一覧表!BC105)</f>
        <v/>
      </c>
      <c r="H101" t="str">
        <f>IF(A101="","",申込一覧表!AW105)</f>
        <v/>
      </c>
    </row>
    <row r="102" spans="1:8" x14ac:dyDescent="0.15">
      <c r="A102" t="str">
        <f>IF(申込一覧表!K106="","",申込一覧表!AH106)</f>
        <v/>
      </c>
      <c r="B102" t="str">
        <f>IF(A102="","",申込一覧表!AY106)</f>
        <v/>
      </c>
      <c r="C102" t="str">
        <f>IF(A102="","",申込一覧表!AZ106)</f>
        <v/>
      </c>
      <c r="D102" t="str">
        <f>IF(A102="","",申込一覧表!AN106)</f>
        <v/>
      </c>
      <c r="E102" t="str">
        <f>IF(A102="","",申込一覧表!AU106)</f>
        <v/>
      </c>
      <c r="F102">
        <v>5</v>
      </c>
      <c r="G102" t="str">
        <f>IF(A102="","",申込一覧表!BC106)</f>
        <v/>
      </c>
      <c r="H102" t="str">
        <f>IF(A102="","",申込一覧表!AW106)</f>
        <v/>
      </c>
    </row>
    <row r="103" spans="1:8" x14ac:dyDescent="0.15">
      <c r="A103" s="58" t="str">
        <f>IF(申込一覧表!K107="","",申込一覧表!AH107)</f>
        <v/>
      </c>
      <c r="B103" s="58" t="str">
        <f>IF(A103="","",申込一覧表!AY107)</f>
        <v/>
      </c>
      <c r="C103" s="58" t="str">
        <f>IF(A103="","",申込一覧表!AZ107)</f>
        <v/>
      </c>
      <c r="D103" s="58" t="str">
        <f>IF(A103="","",申込一覧表!AN107)</f>
        <v/>
      </c>
      <c r="E103" s="58" t="str">
        <f>IF(A103="","",申込一覧表!AU107)</f>
        <v/>
      </c>
      <c r="F103" s="58">
        <v>5</v>
      </c>
      <c r="G103" s="58" t="str">
        <f>IF(A103="","",申込一覧表!BC107)</f>
        <v/>
      </c>
      <c r="H103" s="58" t="str">
        <f>IF(A103="","",申込一覧表!AW107)</f>
        <v/>
      </c>
    </row>
    <row r="104" spans="1:8" x14ac:dyDescent="0.15">
      <c r="A104" t="str">
        <f>IF(申込一覧表!M6="","",申込一覧表!AH6)</f>
        <v/>
      </c>
      <c r="B104" t="str">
        <f>IF(A104="","",申込一覧表!BA6)</f>
        <v/>
      </c>
      <c r="C104" t="str">
        <f>IF(A104="","",申込一覧表!BB6)</f>
        <v/>
      </c>
      <c r="D104" t="str">
        <f>IF(A104="","",申込一覧表!AN6)</f>
        <v/>
      </c>
      <c r="E104" t="str">
        <f>IF(A104="","",申込一覧表!AU6)</f>
        <v/>
      </c>
      <c r="F104">
        <v>0</v>
      </c>
      <c r="G104" t="str">
        <f>IF(A104="","",申込一覧表!BD6)</f>
        <v/>
      </c>
      <c r="H104" t="str">
        <f>IF(A104="","",申込一覧表!AX6)</f>
        <v/>
      </c>
    </row>
    <row r="105" spans="1:8" x14ac:dyDescent="0.15">
      <c r="A105" t="str">
        <f>IF(申込一覧表!M7="","",申込一覧表!AH7)</f>
        <v/>
      </c>
      <c r="B105" t="str">
        <f>IF(A105="","",申込一覧表!BA7)</f>
        <v/>
      </c>
      <c r="C105" t="str">
        <f>IF(A105="","",申込一覧表!BB7)</f>
        <v/>
      </c>
      <c r="D105" t="str">
        <f>IF(A105="","",申込一覧表!AN7)</f>
        <v/>
      </c>
      <c r="E105" t="str">
        <f>IF(A105="","",申込一覧表!AU7)</f>
        <v/>
      </c>
      <c r="F105">
        <v>0</v>
      </c>
      <c r="G105" t="str">
        <f>IF(A105="","",申込一覧表!BD7)</f>
        <v/>
      </c>
      <c r="H105" t="str">
        <f>IF(A105="","",申込一覧表!AX7)</f>
        <v/>
      </c>
    </row>
    <row r="106" spans="1:8" x14ac:dyDescent="0.15">
      <c r="A106" t="str">
        <f>IF(申込一覧表!M8="","",申込一覧表!AH8)</f>
        <v/>
      </c>
      <c r="B106" t="str">
        <f>IF(A106="","",申込一覧表!BA8)</f>
        <v/>
      </c>
      <c r="C106" t="str">
        <f>IF(A106="","",申込一覧表!BB8)</f>
        <v/>
      </c>
      <c r="D106" t="str">
        <f>IF(A106="","",申込一覧表!AN8)</f>
        <v/>
      </c>
      <c r="E106" t="str">
        <f>IF(A106="","",申込一覧表!AU8)</f>
        <v/>
      </c>
      <c r="F106">
        <v>0</v>
      </c>
      <c r="G106" t="str">
        <f>IF(A106="","",申込一覧表!BD8)</f>
        <v/>
      </c>
      <c r="H106" t="str">
        <f>IF(A106="","",申込一覧表!AX8)</f>
        <v/>
      </c>
    </row>
    <row r="107" spans="1:8" x14ac:dyDescent="0.15">
      <c r="A107" t="str">
        <f>IF(申込一覧表!M9="","",申込一覧表!AH9)</f>
        <v/>
      </c>
      <c r="B107" t="str">
        <f>IF(A107="","",申込一覧表!BA9)</f>
        <v/>
      </c>
      <c r="C107" t="str">
        <f>IF(A107="","",申込一覧表!BB9)</f>
        <v/>
      </c>
      <c r="D107" t="str">
        <f>IF(A107="","",申込一覧表!AN9)</f>
        <v/>
      </c>
      <c r="E107" t="str">
        <f>IF(A107="","",申込一覧表!AU9)</f>
        <v/>
      </c>
      <c r="F107">
        <v>0</v>
      </c>
      <c r="G107" t="str">
        <f>IF(A107="","",申込一覧表!BD9)</f>
        <v/>
      </c>
      <c r="H107" t="str">
        <f>IF(A107="","",申込一覧表!AX9)</f>
        <v/>
      </c>
    </row>
    <row r="108" spans="1:8" x14ac:dyDescent="0.15">
      <c r="A108" t="str">
        <f>IF(申込一覧表!M10="","",申込一覧表!AH10)</f>
        <v/>
      </c>
      <c r="B108" t="str">
        <f>IF(A108="","",申込一覧表!BA10)</f>
        <v/>
      </c>
      <c r="C108" t="str">
        <f>IF(A108="","",申込一覧表!BB10)</f>
        <v/>
      </c>
      <c r="D108" t="str">
        <f>IF(A108="","",申込一覧表!AN10)</f>
        <v/>
      </c>
      <c r="E108" t="str">
        <f>IF(A108="","",申込一覧表!AU10)</f>
        <v/>
      </c>
      <c r="F108">
        <v>0</v>
      </c>
      <c r="G108" t="str">
        <f>IF(A108="","",申込一覧表!BD10)</f>
        <v/>
      </c>
      <c r="H108" t="str">
        <f>IF(A108="","",申込一覧表!AX10)</f>
        <v/>
      </c>
    </row>
    <row r="109" spans="1:8" x14ac:dyDescent="0.15">
      <c r="A109" t="str">
        <f>IF(申込一覧表!M11="","",申込一覧表!AH11)</f>
        <v/>
      </c>
      <c r="B109" t="str">
        <f>IF(A109="","",申込一覧表!BA11)</f>
        <v/>
      </c>
      <c r="C109" t="str">
        <f>IF(A109="","",申込一覧表!BB11)</f>
        <v/>
      </c>
      <c r="D109" t="str">
        <f>IF(A109="","",申込一覧表!AN11)</f>
        <v/>
      </c>
      <c r="E109" t="str">
        <f>IF(A109="","",申込一覧表!AU11)</f>
        <v/>
      </c>
      <c r="F109">
        <v>0</v>
      </c>
      <c r="G109" t="str">
        <f>IF(A109="","",申込一覧表!BD11)</f>
        <v/>
      </c>
      <c r="H109" t="str">
        <f>IF(A109="","",申込一覧表!AX11)</f>
        <v/>
      </c>
    </row>
    <row r="110" spans="1:8" x14ac:dyDescent="0.15">
      <c r="A110" t="str">
        <f>IF(申込一覧表!M12="","",申込一覧表!AH12)</f>
        <v/>
      </c>
      <c r="B110" t="str">
        <f>IF(A110="","",申込一覧表!BA12)</f>
        <v/>
      </c>
      <c r="C110" t="str">
        <f>IF(A110="","",申込一覧表!BB12)</f>
        <v/>
      </c>
      <c r="D110" t="str">
        <f>IF(A110="","",申込一覧表!AN12)</f>
        <v/>
      </c>
      <c r="E110" t="str">
        <f>IF(A110="","",申込一覧表!AU12)</f>
        <v/>
      </c>
      <c r="F110">
        <v>0</v>
      </c>
      <c r="G110" t="str">
        <f>IF(A110="","",申込一覧表!BD12)</f>
        <v/>
      </c>
      <c r="H110" t="str">
        <f>IF(A110="","",申込一覧表!AX12)</f>
        <v/>
      </c>
    </row>
    <row r="111" spans="1:8" x14ac:dyDescent="0.15">
      <c r="A111" t="str">
        <f>IF(申込一覧表!M13="","",申込一覧表!AH13)</f>
        <v/>
      </c>
      <c r="B111" t="str">
        <f>IF(A111="","",申込一覧表!BA13)</f>
        <v/>
      </c>
      <c r="C111" t="str">
        <f>IF(A111="","",申込一覧表!BB13)</f>
        <v/>
      </c>
      <c r="D111" t="str">
        <f>IF(A111="","",申込一覧表!AN13)</f>
        <v/>
      </c>
      <c r="E111" t="str">
        <f>IF(A111="","",申込一覧表!AU13)</f>
        <v/>
      </c>
      <c r="F111">
        <v>0</v>
      </c>
      <c r="G111" t="str">
        <f>IF(A111="","",申込一覧表!BD13)</f>
        <v/>
      </c>
      <c r="H111" t="str">
        <f>IF(A111="","",申込一覧表!AX13)</f>
        <v/>
      </c>
    </row>
    <row r="112" spans="1:8" x14ac:dyDescent="0.15">
      <c r="A112" t="str">
        <f>IF(申込一覧表!M14="","",申込一覧表!AH14)</f>
        <v/>
      </c>
      <c r="B112" t="str">
        <f>IF(A112="","",申込一覧表!BA14)</f>
        <v/>
      </c>
      <c r="C112" t="str">
        <f>IF(A112="","",申込一覧表!BB14)</f>
        <v/>
      </c>
      <c r="D112" t="str">
        <f>IF(A112="","",申込一覧表!AN14)</f>
        <v/>
      </c>
      <c r="E112" t="str">
        <f>IF(A112="","",申込一覧表!AU14)</f>
        <v/>
      </c>
      <c r="F112">
        <v>0</v>
      </c>
      <c r="G112" t="str">
        <f>IF(A112="","",申込一覧表!BD14)</f>
        <v/>
      </c>
      <c r="H112" t="str">
        <f>IF(A112="","",申込一覧表!AX14)</f>
        <v/>
      </c>
    </row>
    <row r="113" spans="1:8" x14ac:dyDescent="0.15">
      <c r="A113" t="str">
        <f>IF(申込一覧表!M15="","",申込一覧表!AH15)</f>
        <v/>
      </c>
      <c r="B113" t="str">
        <f>IF(A113="","",申込一覧表!BA15)</f>
        <v/>
      </c>
      <c r="C113" t="str">
        <f>IF(A113="","",申込一覧表!BB15)</f>
        <v/>
      </c>
      <c r="D113" t="str">
        <f>IF(A113="","",申込一覧表!AN15)</f>
        <v/>
      </c>
      <c r="E113" t="str">
        <f>IF(A113="","",申込一覧表!AU15)</f>
        <v/>
      </c>
      <c r="F113">
        <v>0</v>
      </c>
      <c r="G113" t="str">
        <f>IF(A113="","",申込一覧表!BD15)</f>
        <v/>
      </c>
      <c r="H113" t="str">
        <f>IF(A113="","",申込一覧表!AX15)</f>
        <v/>
      </c>
    </row>
    <row r="114" spans="1:8" x14ac:dyDescent="0.15">
      <c r="A114" t="str">
        <f>IF(申込一覧表!M16="","",申込一覧表!AH16)</f>
        <v/>
      </c>
      <c r="B114" t="str">
        <f>IF(A114="","",申込一覧表!BA16)</f>
        <v/>
      </c>
      <c r="C114" t="str">
        <f>IF(A114="","",申込一覧表!BB16)</f>
        <v/>
      </c>
      <c r="D114" t="str">
        <f>IF(A114="","",申込一覧表!AN16)</f>
        <v/>
      </c>
      <c r="E114" t="str">
        <f>IF(A114="","",申込一覧表!AU16)</f>
        <v/>
      </c>
      <c r="F114">
        <v>0</v>
      </c>
      <c r="G114" t="str">
        <f>IF(A114="","",申込一覧表!BD16)</f>
        <v/>
      </c>
      <c r="H114" t="str">
        <f>IF(A114="","",申込一覧表!AX16)</f>
        <v/>
      </c>
    </row>
    <row r="115" spans="1:8" x14ac:dyDescent="0.15">
      <c r="A115" t="str">
        <f>IF(申込一覧表!M17="","",申込一覧表!AH17)</f>
        <v/>
      </c>
      <c r="B115" t="str">
        <f>IF(A115="","",申込一覧表!BA17)</f>
        <v/>
      </c>
      <c r="C115" t="str">
        <f>IF(A115="","",申込一覧表!BB17)</f>
        <v/>
      </c>
      <c r="D115" t="str">
        <f>IF(A115="","",申込一覧表!AN17)</f>
        <v/>
      </c>
      <c r="E115" t="str">
        <f>IF(A115="","",申込一覧表!AU17)</f>
        <v/>
      </c>
      <c r="F115">
        <v>0</v>
      </c>
      <c r="G115" t="str">
        <f>IF(A115="","",申込一覧表!BD17)</f>
        <v/>
      </c>
      <c r="H115" t="str">
        <f>IF(A115="","",申込一覧表!AX17)</f>
        <v/>
      </c>
    </row>
    <row r="116" spans="1:8" x14ac:dyDescent="0.15">
      <c r="A116" t="str">
        <f>IF(申込一覧表!M18="","",申込一覧表!AH18)</f>
        <v/>
      </c>
      <c r="B116" t="str">
        <f>IF(A116="","",申込一覧表!BA18)</f>
        <v/>
      </c>
      <c r="C116" t="str">
        <f>IF(A116="","",申込一覧表!BB18)</f>
        <v/>
      </c>
      <c r="D116" t="str">
        <f>IF(A116="","",申込一覧表!AN18)</f>
        <v/>
      </c>
      <c r="E116" t="str">
        <f>IF(A116="","",申込一覧表!AU18)</f>
        <v/>
      </c>
      <c r="F116">
        <v>0</v>
      </c>
      <c r="G116" t="str">
        <f>IF(A116="","",申込一覧表!BD18)</f>
        <v/>
      </c>
      <c r="H116" t="str">
        <f>IF(A116="","",申込一覧表!AX18)</f>
        <v/>
      </c>
    </row>
    <row r="117" spans="1:8" x14ac:dyDescent="0.15">
      <c r="A117" t="str">
        <f>IF(申込一覧表!M19="","",申込一覧表!AH19)</f>
        <v/>
      </c>
      <c r="B117" t="str">
        <f>IF(A117="","",申込一覧表!BA19)</f>
        <v/>
      </c>
      <c r="C117" t="str">
        <f>IF(A117="","",申込一覧表!BB19)</f>
        <v/>
      </c>
      <c r="D117" t="str">
        <f>IF(A117="","",申込一覧表!AN19)</f>
        <v/>
      </c>
      <c r="E117" t="str">
        <f>IF(A117="","",申込一覧表!AU19)</f>
        <v/>
      </c>
      <c r="F117">
        <v>0</v>
      </c>
      <c r="G117" t="str">
        <f>IF(A117="","",申込一覧表!BD19)</f>
        <v/>
      </c>
      <c r="H117" t="str">
        <f>IF(A117="","",申込一覧表!AX19)</f>
        <v/>
      </c>
    </row>
    <row r="118" spans="1:8" x14ac:dyDescent="0.15">
      <c r="A118" t="str">
        <f>IF(申込一覧表!M20="","",申込一覧表!AH20)</f>
        <v/>
      </c>
      <c r="B118" t="str">
        <f>IF(A118="","",申込一覧表!BA20)</f>
        <v/>
      </c>
      <c r="C118" t="str">
        <f>IF(A118="","",申込一覧表!BB20)</f>
        <v/>
      </c>
      <c r="D118" t="str">
        <f>IF(A118="","",申込一覧表!AN20)</f>
        <v/>
      </c>
      <c r="E118" t="str">
        <f>IF(A118="","",申込一覧表!AU20)</f>
        <v/>
      </c>
      <c r="F118">
        <v>0</v>
      </c>
      <c r="G118" t="str">
        <f>IF(A118="","",申込一覧表!BD20)</f>
        <v/>
      </c>
      <c r="H118" t="str">
        <f>IF(A118="","",申込一覧表!AX20)</f>
        <v/>
      </c>
    </row>
    <row r="119" spans="1:8" x14ac:dyDescent="0.15">
      <c r="A119" t="str">
        <f>IF(申込一覧表!M21="","",申込一覧表!AH21)</f>
        <v/>
      </c>
      <c r="B119" t="str">
        <f>IF(A119="","",申込一覧表!BA21)</f>
        <v/>
      </c>
      <c r="C119" t="str">
        <f>IF(A119="","",申込一覧表!BB21)</f>
        <v/>
      </c>
      <c r="D119" t="str">
        <f>IF(A119="","",申込一覧表!AN21)</f>
        <v/>
      </c>
      <c r="E119" t="str">
        <f>IF(A119="","",申込一覧表!AU21)</f>
        <v/>
      </c>
      <c r="F119">
        <v>0</v>
      </c>
      <c r="G119" t="str">
        <f>IF(A119="","",申込一覧表!BD21)</f>
        <v/>
      </c>
      <c r="H119" t="str">
        <f>IF(A119="","",申込一覧表!AX21)</f>
        <v/>
      </c>
    </row>
    <row r="120" spans="1:8" x14ac:dyDescent="0.15">
      <c r="A120" t="str">
        <f>IF(申込一覧表!M22="","",申込一覧表!AH22)</f>
        <v/>
      </c>
      <c r="B120" t="str">
        <f>IF(A120="","",申込一覧表!BA22)</f>
        <v/>
      </c>
      <c r="C120" t="str">
        <f>IF(A120="","",申込一覧表!BB22)</f>
        <v/>
      </c>
      <c r="D120" t="str">
        <f>IF(A120="","",申込一覧表!AN22)</f>
        <v/>
      </c>
      <c r="E120" t="str">
        <f>IF(A120="","",申込一覧表!AU22)</f>
        <v/>
      </c>
      <c r="F120">
        <v>0</v>
      </c>
      <c r="G120" t="str">
        <f>IF(A120="","",申込一覧表!BD22)</f>
        <v/>
      </c>
      <c r="H120" t="str">
        <f>IF(A120="","",申込一覧表!AX22)</f>
        <v/>
      </c>
    </row>
    <row r="121" spans="1:8" x14ac:dyDescent="0.15">
      <c r="A121" t="str">
        <f>IF(申込一覧表!M23="","",申込一覧表!AH23)</f>
        <v/>
      </c>
      <c r="B121" t="str">
        <f>IF(A121="","",申込一覧表!BA23)</f>
        <v/>
      </c>
      <c r="C121" t="str">
        <f>IF(A121="","",申込一覧表!BB23)</f>
        <v/>
      </c>
      <c r="D121" t="str">
        <f>IF(A121="","",申込一覧表!AN23)</f>
        <v/>
      </c>
      <c r="E121" t="str">
        <f>IF(A121="","",申込一覧表!AU23)</f>
        <v/>
      </c>
      <c r="F121">
        <v>0</v>
      </c>
      <c r="G121" t="str">
        <f>IF(A121="","",申込一覧表!BD23)</f>
        <v/>
      </c>
      <c r="H121" t="str">
        <f>IF(A121="","",申込一覧表!AX23)</f>
        <v/>
      </c>
    </row>
    <row r="122" spans="1:8" x14ac:dyDescent="0.15">
      <c r="A122" t="str">
        <f>IF(申込一覧表!M24="","",申込一覧表!AH24)</f>
        <v/>
      </c>
      <c r="B122" t="str">
        <f>IF(A122="","",申込一覧表!BA24)</f>
        <v/>
      </c>
      <c r="C122" t="str">
        <f>IF(A122="","",申込一覧表!BB24)</f>
        <v/>
      </c>
      <c r="D122" t="str">
        <f>IF(A122="","",申込一覧表!AN24)</f>
        <v/>
      </c>
      <c r="E122" t="str">
        <f>IF(A122="","",申込一覧表!AU24)</f>
        <v/>
      </c>
      <c r="F122">
        <v>0</v>
      </c>
      <c r="G122" t="str">
        <f>IF(A122="","",申込一覧表!BD24)</f>
        <v/>
      </c>
      <c r="H122" t="str">
        <f>IF(A122="","",申込一覧表!AX24)</f>
        <v/>
      </c>
    </row>
    <row r="123" spans="1:8" x14ac:dyDescent="0.15">
      <c r="A123" t="str">
        <f>IF(申込一覧表!M25="","",申込一覧表!AH25)</f>
        <v/>
      </c>
      <c r="B123" t="str">
        <f>IF(A123="","",申込一覧表!BA25)</f>
        <v/>
      </c>
      <c r="C123" t="str">
        <f>IF(A123="","",申込一覧表!BB25)</f>
        <v/>
      </c>
      <c r="D123" t="str">
        <f>IF(A123="","",申込一覧表!AN25)</f>
        <v/>
      </c>
      <c r="E123" t="str">
        <f>IF(A123="","",申込一覧表!AU25)</f>
        <v/>
      </c>
      <c r="F123">
        <v>0</v>
      </c>
      <c r="G123" t="str">
        <f>IF(A123="","",申込一覧表!BD25)</f>
        <v/>
      </c>
      <c r="H123" t="str">
        <f>IF(A123="","",申込一覧表!AX25)</f>
        <v/>
      </c>
    </row>
    <row r="124" spans="1:8" x14ac:dyDescent="0.15">
      <c r="A124" t="str">
        <f>IF(申込一覧表!M26="","",申込一覧表!AH26)</f>
        <v/>
      </c>
      <c r="B124" t="str">
        <f>IF(A124="","",申込一覧表!BA26)</f>
        <v/>
      </c>
      <c r="C124" t="str">
        <f>IF(A124="","",申込一覧表!BB26)</f>
        <v/>
      </c>
      <c r="D124" t="str">
        <f>IF(A124="","",申込一覧表!AN26)</f>
        <v/>
      </c>
      <c r="E124" t="str">
        <f>IF(A124="","",申込一覧表!AU26)</f>
        <v/>
      </c>
      <c r="F124">
        <v>0</v>
      </c>
      <c r="G124" t="str">
        <f>IF(A124="","",申込一覧表!BD26)</f>
        <v/>
      </c>
      <c r="H124" t="str">
        <f>IF(A124="","",申込一覧表!AX26)</f>
        <v/>
      </c>
    </row>
    <row r="125" spans="1:8" x14ac:dyDescent="0.15">
      <c r="A125" t="str">
        <f>IF(申込一覧表!M27="","",申込一覧表!AH27)</f>
        <v/>
      </c>
      <c r="B125" t="str">
        <f>IF(A125="","",申込一覧表!BA27)</f>
        <v/>
      </c>
      <c r="C125" t="str">
        <f>IF(A125="","",申込一覧表!BB27)</f>
        <v/>
      </c>
      <c r="D125" t="str">
        <f>IF(A125="","",申込一覧表!AN27)</f>
        <v/>
      </c>
      <c r="E125" t="str">
        <f>IF(A125="","",申込一覧表!AU27)</f>
        <v/>
      </c>
      <c r="F125">
        <v>0</v>
      </c>
      <c r="G125" t="str">
        <f>IF(A125="","",申込一覧表!BD27)</f>
        <v/>
      </c>
      <c r="H125" t="str">
        <f>IF(A125="","",申込一覧表!AX27)</f>
        <v/>
      </c>
    </row>
    <row r="126" spans="1:8" x14ac:dyDescent="0.15">
      <c r="A126" t="str">
        <f>IF(申込一覧表!M28="","",申込一覧表!AH28)</f>
        <v/>
      </c>
      <c r="B126" t="str">
        <f>IF(A126="","",申込一覧表!BA28)</f>
        <v/>
      </c>
      <c r="C126" t="str">
        <f>IF(A126="","",申込一覧表!BB28)</f>
        <v/>
      </c>
      <c r="D126" t="str">
        <f>IF(A126="","",申込一覧表!AN28)</f>
        <v/>
      </c>
      <c r="E126" t="str">
        <f>IF(A126="","",申込一覧表!AU28)</f>
        <v/>
      </c>
      <c r="F126">
        <v>0</v>
      </c>
      <c r="G126" t="str">
        <f>IF(A126="","",申込一覧表!BD28)</f>
        <v/>
      </c>
      <c r="H126" t="str">
        <f>IF(A126="","",申込一覧表!AX28)</f>
        <v/>
      </c>
    </row>
    <row r="127" spans="1:8" x14ac:dyDescent="0.15">
      <c r="A127" t="str">
        <f>IF(申込一覧表!M29="","",申込一覧表!AH29)</f>
        <v/>
      </c>
      <c r="B127" t="str">
        <f>IF(A127="","",申込一覧表!BA29)</f>
        <v/>
      </c>
      <c r="C127" t="str">
        <f>IF(A127="","",申込一覧表!BB29)</f>
        <v/>
      </c>
      <c r="D127" t="str">
        <f>IF(A127="","",申込一覧表!AN29)</f>
        <v/>
      </c>
      <c r="E127" t="str">
        <f>IF(A127="","",申込一覧表!AU29)</f>
        <v/>
      </c>
      <c r="F127">
        <v>0</v>
      </c>
      <c r="G127" t="str">
        <f>IF(A127="","",申込一覧表!BD29)</f>
        <v/>
      </c>
      <c r="H127" t="str">
        <f>IF(A127="","",申込一覧表!AX29)</f>
        <v/>
      </c>
    </row>
    <row r="128" spans="1:8" x14ac:dyDescent="0.15">
      <c r="A128" t="str">
        <f>IF(申込一覧表!M30="","",申込一覧表!AH30)</f>
        <v/>
      </c>
      <c r="B128" t="str">
        <f>IF(A128="","",申込一覧表!BA30)</f>
        <v/>
      </c>
      <c r="C128" t="str">
        <f>IF(A128="","",申込一覧表!BB30)</f>
        <v/>
      </c>
      <c r="D128" t="str">
        <f>IF(A128="","",申込一覧表!AN30)</f>
        <v/>
      </c>
      <c r="E128" t="str">
        <f>IF(A128="","",申込一覧表!AU30)</f>
        <v/>
      </c>
      <c r="F128">
        <v>0</v>
      </c>
      <c r="G128" t="str">
        <f>IF(A128="","",申込一覧表!BD30)</f>
        <v/>
      </c>
      <c r="H128" t="str">
        <f>IF(A128="","",申込一覧表!AX30)</f>
        <v/>
      </c>
    </row>
    <row r="129" spans="1:8" x14ac:dyDescent="0.15">
      <c r="A129" t="str">
        <f>IF(申込一覧表!M31="","",申込一覧表!AH31)</f>
        <v/>
      </c>
      <c r="B129" t="str">
        <f>IF(A129="","",申込一覧表!BA31)</f>
        <v/>
      </c>
      <c r="C129" t="str">
        <f>IF(A129="","",申込一覧表!BB31)</f>
        <v/>
      </c>
      <c r="D129" t="str">
        <f>IF(A129="","",申込一覧表!AN31)</f>
        <v/>
      </c>
      <c r="E129" t="str">
        <f>IF(A129="","",申込一覧表!AU31)</f>
        <v/>
      </c>
      <c r="F129">
        <v>0</v>
      </c>
      <c r="G129" t="str">
        <f>IF(A129="","",申込一覧表!BD31)</f>
        <v/>
      </c>
      <c r="H129" t="str">
        <f>IF(A129="","",申込一覧表!AX31)</f>
        <v/>
      </c>
    </row>
    <row r="130" spans="1:8" x14ac:dyDescent="0.15">
      <c r="A130" t="str">
        <f>IF(申込一覧表!M32="","",申込一覧表!AH32)</f>
        <v/>
      </c>
      <c r="B130" t="str">
        <f>IF(A130="","",申込一覧表!BA32)</f>
        <v/>
      </c>
      <c r="C130" t="str">
        <f>IF(A130="","",申込一覧表!BB32)</f>
        <v/>
      </c>
      <c r="D130" t="str">
        <f>IF(A130="","",申込一覧表!AN32)</f>
        <v/>
      </c>
      <c r="E130" t="str">
        <f>IF(A130="","",申込一覧表!AU32)</f>
        <v/>
      </c>
      <c r="F130">
        <v>0</v>
      </c>
      <c r="G130" t="str">
        <f>IF(A130="","",申込一覧表!BD32)</f>
        <v/>
      </c>
      <c r="H130" t="str">
        <f>IF(A130="","",申込一覧表!AX32)</f>
        <v/>
      </c>
    </row>
    <row r="131" spans="1:8" x14ac:dyDescent="0.15">
      <c r="A131" t="str">
        <f>IF(申込一覧表!M33="","",申込一覧表!AH33)</f>
        <v/>
      </c>
      <c r="B131" t="str">
        <f>IF(A131="","",申込一覧表!BA33)</f>
        <v/>
      </c>
      <c r="C131" t="str">
        <f>IF(A131="","",申込一覧表!BB33)</f>
        <v/>
      </c>
      <c r="D131" t="str">
        <f>IF(A131="","",申込一覧表!AN33)</f>
        <v/>
      </c>
      <c r="E131" t="str">
        <f>IF(A131="","",申込一覧表!AU33)</f>
        <v/>
      </c>
      <c r="F131">
        <v>0</v>
      </c>
      <c r="G131" t="str">
        <f>IF(A131="","",申込一覧表!BD33)</f>
        <v/>
      </c>
      <c r="H131" t="str">
        <f>IF(A131="","",申込一覧表!AX33)</f>
        <v/>
      </c>
    </row>
    <row r="132" spans="1:8" x14ac:dyDescent="0.15">
      <c r="A132" t="str">
        <f>IF(申込一覧表!M34="","",申込一覧表!AH34)</f>
        <v/>
      </c>
      <c r="B132" t="str">
        <f>IF(A132="","",申込一覧表!BA34)</f>
        <v/>
      </c>
      <c r="C132" t="str">
        <f>IF(A132="","",申込一覧表!BB34)</f>
        <v/>
      </c>
      <c r="D132" t="str">
        <f>IF(A132="","",申込一覧表!AN34)</f>
        <v/>
      </c>
      <c r="E132" t="str">
        <f>IF(A132="","",申込一覧表!AU34)</f>
        <v/>
      </c>
      <c r="F132">
        <v>0</v>
      </c>
      <c r="G132" t="str">
        <f>IF(A132="","",申込一覧表!BD34)</f>
        <v/>
      </c>
      <c r="H132" t="str">
        <f>IF(A132="","",申込一覧表!AX34)</f>
        <v/>
      </c>
    </row>
    <row r="133" spans="1:8" x14ac:dyDescent="0.15">
      <c r="A133" t="str">
        <f>IF(申込一覧表!M35="","",申込一覧表!AH35)</f>
        <v/>
      </c>
      <c r="B133" t="str">
        <f>IF(A133="","",申込一覧表!BA35)</f>
        <v/>
      </c>
      <c r="C133" t="str">
        <f>IF(A133="","",申込一覧表!BB35)</f>
        <v/>
      </c>
      <c r="D133" t="str">
        <f>IF(A133="","",申込一覧表!AN35)</f>
        <v/>
      </c>
      <c r="E133" t="str">
        <f>IF(A133="","",申込一覧表!AU35)</f>
        <v/>
      </c>
      <c r="F133">
        <v>0</v>
      </c>
      <c r="G133" t="str">
        <f>IF(A133="","",申込一覧表!BD35)</f>
        <v/>
      </c>
      <c r="H133" t="str">
        <f>IF(A133="","",申込一覧表!AX35)</f>
        <v/>
      </c>
    </row>
    <row r="134" spans="1:8" x14ac:dyDescent="0.15">
      <c r="A134" t="str">
        <f>IF(申込一覧表!M36="","",申込一覧表!AH36)</f>
        <v/>
      </c>
      <c r="B134" t="str">
        <f>IF(A134="","",申込一覧表!BA36)</f>
        <v/>
      </c>
      <c r="C134" t="str">
        <f>IF(A134="","",申込一覧表!BB36)</f>
        <v/>
      </c>
      <c r="D134" t="str">
        <f>IF(A134="","",申込一覧表!AN36)</f>
        <v/>
      </c>
      <c r="E134" t="str">
        <f>IF(A134="","",申込一覧表!AU36)</f>
        <v/>
      </c>
      <c r="F134">
        <v>0</v>
      </c>
      <c r="G134" t="str">
        <f>IF(A134="","",申込一覧表!BD36)</f>
        <v/>
      </c>
      <c r="H134" t="str">
        <f>IF(A134="","",申込一覧表!AX36)</f>
        <v/>
      </c>
    </row>
    <row r="135" spans="1:8" x14ac:dyDescent="0.15">
      <c r="A135" t="str">
        <f>IF(申込一覧表!M37="","",申込一覧表!AH37)</f>
        <v/>
      </c>
      <c r="B135" t="str">
        <f>IF(A135="","",申込一覧表!BA37)</f>
        <v/>
      </c>
      <c r="C135" t="str">
        <f>IF(A135="","",申込一覧表!BB37)</f>
        <v/>
      </c>
      <c r="D135" t="str">
        <f>IF(A135="","",申込一覧表!AN37)</f>
        <v/>
      </c>
      <c r="E135" t="str">
        <f>IF(A135="","",申込一覧表!AU37)</f>
        <v/>
      </c>
      <c r="F135">
        <v>0</v>
      </c>
      <c r="G135" t="str">
        <f>IF(A135="","",申込一覧表!BD37)</f>
        <v/>
      </c>
      <c r="H135" t="str">
        <f>IF(A135="","",申込一覧表!AX37)</f>
        <v/>
      </c>
    </row>
    <row r="136" spans="1:8" x14ac:dyDescent="0.15">
      <c r="A136" t="str">
        <f>IF(申込一覧表!M38="","",申込一覧表!AH38)</f>
        <v/>
      </c>
      <c r="B136" t="str">
        <f>IF(A136="","",申込一覧表!BA38)</f>
        <v/>
      </c>
      <c r="C136" t="str">
        <f>IF(A136="","",申込一覧表!BB38)</f>
        <v/>
      </c>
      <c r="D136" t="str">
        <f>IF(A136="","",申込一覧表!AN38)</f>
        <v/>
      </c>
      <c r="E136" t="str">
        <f>IF(A136="","",申込一覧表!AU38)</f>
        <v/>
      </c>
      <c r="F136">
        <v>0</v>
      </c>
      <c r="G136" t="str">
        <f>IF(A136="","",申込一覧表!BD38)</f>
        <v/>
      </c>
      <c r="H136" t="str">
        <f>IF(A136="","",申込一覧表!AX38)</f>
        <v/>
      </c>
    </row>
    <row r="137" spans="1:8" x14ac:dyDescent="0.15">
      <c r="A137" t="str">
        <f>IF(申込一覧表!M39="","",申込一覧表!AH39)</f>
        <v/>
      </c>
      <c r="B137" t="str">
        <f>IF(A137="","",申込一覧表!BA39)</f>
        <v/>
      </c>
      <c r="C137" t="str">
        <f>IF(A137="","",申込一覧表!BB39)</f>
        <v/>
      </c>
      <c r="D137" t="str">
        <f>IF(A137="","",申込一覧表!AN39)</f>
        <v/>
      </c>
      <c r="E137" t="str">
        <f>IF(A137="","",申込一覧表!AU39)</f>
        <v/>
      </c>
      <c r="F137">
        <v>0</v>
      </c>
      <c r="G137" t="str">
        <f>IF(A137="","",申込一覧表!BD39)</f>
        <v/>
      </c>
      <c r="H137" t="str">
        <f>IF(A137="","",申込一覧表!AX39)</f>
        <v/>
      </c>
    </row>
    <row r="138" spans="1:8" x14ac:dyDescent="0.15">
      <c r="A138" t="str">
        <f>IF(申込一覧表!M40="","",申込一覧表!AH40)</f>
        <v/>
      </c>
      <c r="B138" t="str">
        <f>IF(A138="","",申込一覧表!BA40)</f>
        <v/>
      </c>
      <c r="C138" t="str">
        <f>IF(A138="","",申込一覧表!BB40)</f>
        <v/>
      </c>
      <c r="D138" t="str">
        <f>IF(A138="","",申込一覧表!AN40)</f>
        <v/>
      </c>
      <c r="E138" t="str">
        <f>IF(A138="","",申込一覧表!AU40)</f>
        <v/>
      </c>
      <c r="F138">
        <v>0</v>
      </c>
      <c r="G138" t="str">
        <f>IF(A138="","",申込一覧表!BD40)</f>
        <v/>
      </c>
      <c r="H138" t="str">
        <f>IF(A138="","",申込一覧表!AX40)</f>
        <v/>
      </c>
    </row>
    <row r="139" spans="1:8" x14ac:dyDescent="0.15">
      <c r="A139" t="str">
        <f>IF(申込一覧表!M41="","",申込一覧表!AH41)</f>
        <v/>
      </c>
      <c r="B139" t="str">
        <f>IF(A139="","",申込一覧表!BA41)</f>
        <v/>
      </c>
      <c r="C139" t="str">
        <f>IF(A139="","",申込一覧表!BB41)</f>
        <v/>
      </c>
      <c r="D139" t="str">
        <f>IF(A139="","",申込一覧表!AN41)</f>
        <v/>
      </c>
      <c r="E139" t="str">
        <f>IF(A139="","",申込一覧表!AU41)</f>
        <v/>
      </c>
      <c r="F139">
        <v>0</v>
      </c>
      <c r="G139" t="str">
        <f>IF(A139="","",申込一覧表!BD41)</f>
        <v/>
      </c>
      <c r="H139" t="str">
        <f>IF(A139="","",申込一覧表!AX41)</f>
        <v/>
      </c>
    </row>
    <row r="140" spans="1:8" x14ac:dyDescent="0.15">
      <c r="A140" t="str">
        <f>IF(申込一覧表!M42="","",申込一覧表!AH42)</f>
        <v/>
      </c>
      <c r="B140" t="str">
        <f>IF(A140="","",申込一覧表!BA42)</f>
        <v/>
      </c>
      <c r="C140" t="str">
        <f>IF(A140="","",申込一覧表!BB42)</f>
        <v/>
      </c>
      <c r="D140" t="str">
        <f>IF(A140="","",申込一覧表!AN42)</f>
        <v/>
      </c>
      <c r="E140" t="str">
        <f>IF(A140="","",申込一覧表!AU42)</f>
        <v/>
      </c>
      <c r="F140">
        <v>0</v>
      </c>
      <c r="G140" t="str">
        <f>IF(A140="","",申込一覧表!BD42)</f>
        <v/>
      </c>
      <c r="H140" t="str">
        <f>IF(A140="","",申込一覧表!AX42)</f>
        <v/>
      </c>
    </row>
    <row r="141" spans="1:8" x14ac:dyDescent="0.15">
      <c r="A141" t="str">
        <f>IF(申込一覧表!M43="","",申込一覧表!AH43)</f>
        <v/>
      </c>
      <c r="B141" t="str">
        <f>IF(A141="","",申込一覧表!BA43)</f>
        <v/>
      </c>
      <c r="C141" t="str">
        <f>IF(A141="","",申込一覧表!BB43)</f>
        <v/>
      </c>
      <c r="D141" t="str">
        <f>IF(A141="","",申込一覧表!AN43)</f>
        <v/>
      </c>
      <c r="E141" t="str">
        <f>IF(A141="","",申込一覧表!AU43)</f>
        <v/>
      </c>
      <c r="F141">
        <v>0</v>
      </c>
      <c r="G141" t="str">
        <f>IF(A141="","",申込一覧表!BD43)</f>
        <v/>
      </c>
      <c r="H141" t="str">
        <f>IF(A141="","",申込一覧表!AX43)</f>
        <v/>
      </c>
    </row>
    <row r="142" spans="1:8" x14ac:dyDescent="0.15">
      <c r="A142" t="str">
        <f>IF(申込一覧表!M44="","",申込一覧表!AH44)</f>
        <v/>
      </c>
      <c r="B142" t="str">
        <f>IF(A142="","",申込一覧表!BA44)</f>
        <v/>
      </c>
      <c r="C142" t="str">
        <f>IF(A142="","",申込一覧表!BB44)</f>
        <v/>
      </c>
      <c r="D142" t="str">
        <f>IF(A142="","",申込一覧表!AN44)</f>
        <v/>
      </c>
      <c r="E142" t="str">
        <f>IF(A142="","",申込一覧表!AU44)</f>
        <v/>
      </c>
      <c r="F142">
        <v>0</v>
      </c>
      <c r="G142" t="str">
        <f>IF(A142="","",申込一覧表!BD44)</f>
        <v/>
      </c>
      <c r="H142" t="str">
        <f>IF(A142="","",申込一覧表!AX44)</f>
        <v/>
      </c>
    </row>
    <row r="143" spans="1:8" x14ac:dyDescent="0.15">
      <c r="A143" t="str">
        <f>IF(申込一覧表!M45="","",申込一覧表!AH45)</f>
        <v/>
      </c>
      <c r="B143" t="str">
        <f>IF(A143="","",申込一覧表!BA45)</f>
        <v/>
      </c>
      <c r="C143" t="str">
        <f>IF(A143="","",申込一覧表!BB45)</f>
        <v/>
      </c>
      <c r="D143" t="str">
        <f>IF(A143="","",申込一覧表!AN45)</f>
        <v/>
      </c>
      <c r="E143" t="str">
        <f>IF(A143="","",申込一覧表!AU45)</f>
        <v/>
      </c>
      <c r="F143">
        <v>0</v>
      </c>
      <c r="G143" t="str">
        <f>IF(A143="","",申込一覧表!BD45)</f>
        <v/>
      </c>
      <c r="H143" t="str">
        <f>IF(A143="","",申込一覧表!AX45)</f>
        <v/>
      </c>
    </row>
    <row r="144" spans="1:8" x14ac:dyDescent="0.15">
      <c r="A144" t="str">
        <f>IF(申込一覧表!M46="","",申込一覧表!AH46)</f>
        <v/>
      </c>
      <c r="B144" t="str">
        <f>IF(A144="","",申込一覧表!BA46)</f>
        <v/>
      </c>
      <c r="C144" t="str">
        <f>IF(A144="","",申込一覧表!BB46)</f>
        <v/>
      </c>
      <c r="D144" t="str">
        <f>IF(A144="","",申込一覧表!AN46)</f>
        <v/>
      </c>
      <c r="E144" t="str">
        <f>IF(A144="","",申込一覧表!AU46)</f>
        <v/>
      </c>
      <c r="F144">
        <v>0</v>
      </c>
      <c r="G144" t="str">
        <f>IF(A144="","",申込一覧表!BD46)</f>
        <v/>
      </c>
      <c r="H144" t="str">
        <f>IF(A144="","",申込一覧表!AX46)</f>
        <v/>
      </c>
    </row>
    <row r="145" spans="1:8" x14ac:dyDescent="0.15">
      <c r="A145" t="str">
        <f>IF(申込一覧表!M47="","",申込一覧表!AH47)</f>
        <v/>
      </c>
      <c r="B145" t="str">
        <f>IF(A145="","",申込一覧表!BA47)</f>
        <v/>
      </c>
      <c r="C145" t="str">
        <f>IF(A145="","",申込一覧表!BB47)</f>
        <v/>
      </c>
      <c r="D145" t="str">
        <f>IF(A145="","",申込一覧表!AN47)</f>
        <v/>
      </c>
      <c r="E145" t="str">
        <f>IF(A145="","",申込一覧表!AU47)</f>
        <v/>
      </c>
      <c r="F145">
        <v>0</v>
      </c>
      <c r="G145" t="str">
        <f>IF(A145="","",申込一覧表!BD47)</f>
        <v/>
      </c>
      <c r="H145" t="str">
        <f>IF(A145="","",申込一覧表!AX47)</f>
        <v/>
      </c>
    </row>
    <row r="146" spans="1:8" x14ac:dyDescent="0.15">
      <c r="A146" t="str">
        <f>IF(申込一覧表!M48="","",申込一覧表!AH48)</f>
        <v/>
      </c>
      <c r="B146" t="str">
        <f>IF(A146="","",申込一覧表!BA48)</f>
        <v/>
      </c>
      <c r="C146" t="str">
        <f>IF(A146="","",申込一覧表!BB48)</f>
        <v/>
      </c>
      <c r="D146" t="str">
        <f>IF(A146="","",申込一覧表!AN48)</f>
        <v/>
      </c>
      <c r="E146" t="str">
        <f>IF(A146="","",申込一覧表!AU48)</f>
        <v/>
      </c>
      <c r="F146">
        <v>0</v>
      </c>
      <c r="G146" t="str">
        <f>IF(A146="","",申込一覧表!BD48)</f>
        <v/>
      </c>
      <c r="H146" t="str">
        <f>IF(A146="","",申込一覧表!AX48)</f>
        <v/>
      </c>
    </row>
    <row r="147" spans="1:8" x14ac:dyDescent="0.15">
      <c r="A147" t="str">
        <f>IF(申込一覧表!M49="","",申込一覧表!AH49)</f>
        <v/>
      </c>
      <c r="B147" t="str">
        <f>IF(A147="","",申込一覧表!BA49)</f>
        <v/>
      </c>
      <c r="C147" t="str">
        <f>IF(A147="","",申込一覧表!BB49)</f>
        <v/>
      </c>
      <c r="D147" t="str">
        <f>IF(A147="","",申込一覧表!AN49)</f>
        <v/>
      </c>
      <c r="E147" t="str">
        <f>IF(A147="","",申込一覧表!AU49)</f>
        <v/>
      </c>
      <c r="F147">
        <v>0</v>
      </c>
      <c r="G147" t="str">
        <f>IF(A147="","",申込一覧表!BD49)</f>
        <v/>
      </c>
      <c r="H147" t="str">
        <f>IF(A147="","",申込一覧表!AX49)</f>
        <v/>
      </c>
    </row>
    <row r="148" spans="1:8" x14ac:dyDescent="0.15">
      <c r="A148" t="str">
        <f>IF(申込一覧表!M50="","",申込一覧表!AH50)</f>
        <v/>
      </c>
      <c r="B148" t="str">
        <f>IF(A148="","",申込一覧表!BA50)</f>
        <v/>
      </c>
      <c r="C148" t="str">
        <f>IF(A148="","",申込一覧表!BB50)</f>
        <v/>
      </c>
      <c r="D148" t="str">
        <f>IF(A148="","",申込一覧表!AN50)</f>
        <v/>
      </c>
      <c r="E148" t="str">
        <f>IF(A148="","",申込一覧表!AU50)</f>
        <v/>
      </c>
      <c r="F148">
        <v>0</v>
      </c>
      <c r="G148" t="str">
        <f>IF(A148="","",申込一覧表!BD50)</f>
        <v/>
      </c>
      <c r="H148" t="str">
        <f>IF(A148="","",申込一覧表!AX50)</f>
        <v/>
      </c>
    </row>
    <row r="149" spans="1:8" x14ac:dyDescent="0.15">
      <c r="A149" t="str">
        <f>IF(申込一覧表!M51="","",申込一覧表!AH51)</f>
        <v/>
      </c>
      <c r="B149" t="str">
        <f>IF(A149="","",申込一覧表!BA51)</f>
        <v/>
      </c>
      <c r="C149" t="str">
        <f>IF(A149="","",申込一覧表!BB51)</f>
        <v/>
      </c>
      <c r="D149" t="str">
        <f>IF(A149="","",申込一覧表!AN51)</f>
        <v/>
      </c>
      <c r="E149" t="str">
        <f>IF(A149="","",申込一覧表!AU51)</f>
        <v/>
      </c>
      <c r="F149">
        <v>0</v>
      </c>
      <c r="G149" t="str">
        <f>IF(A149="","",申込一覧表!BD51)</f>
        <v/>
      </c>
      <c r="H149" t="str">
        <f>IF(A149="","",申込一覧表!AX51)</f>
        <v/>
      </c>
    </row>
    <row r="150" spans="1:8" x14ac:dyDescent="0.15">
      <c r="A150" t="str">
        <f>IF(申込一覧表!M52="","",申込一覧表!AH52)</f>
        <v/>
      </c>
      <c r="B150" t="str">
        <f>IF(A150="","",申込一覧表!BA52)</f>
        <v/>
      </c>
      <c r="C150" t="str">
        <f>IF(A150="","",申込一覧表!BB52)</f>
        <v/>
      </c>
      <c r="D150" t="str">
        <f>IF(A150="","",申込一覧表!AN52)</f>
        <v/>
      </c>
      <c r="E150" t="str">
        <f>IF(A150="","",申込一覧表!AU52)</f>
        <v/>
      </c>
      <c r="F150">
        <v>0</v>
      </c>
      <c r="G150" t="str">
        <f>IF(A150="","",申込一覧表!BD52)</f>
        <v/>
      </c>
      <c r="H150" t="str">
        <f>IF(A150="","",申込一覧表!AX52)</f>
        <v/>
      </c>
    </row>
    <row r="151" spans="1:8" x14ac:dyDescent="0.15">
      <c r="A151" t="str">
        <f>IF(申込一覧表!M53="","",申込一覧表!AH53)</f>
        <v/>
      </c>
      <c r="B151" t="str">
        <f>IF(A151="","",申込一覧表!BA53)</f>
        <v/>
      </c>
      <c r="C151" t="str">
        <f>IF(A151="","",申込一覧表!BB53)</f>
        <v/>
      </c>
      <c r="D151" t="str">
        <f>IF(A151="","",申込一覧表!AN53)</f>
        <v/>
      </c>
      <c r="E151" t="str">
        <f>IF(A151="","",申込一覧表!AU53)</f>
        <v/>
      </c>
      <c r="F151">
        <v>0</v>
      </c>
      <c r="G151" t="str">
        <f>IF(A151="","",申込一覧表!BD53)</f>
        <v/>
      </c>
      <c r="H151" t="str">
        <f>IF(A151="","",申込一覧表!AX53)</f>
        <v/>
      </c>
    </row>
    <row r="152" spans="1:8" x14ac:dyDescent="0.15">
      <c r="A152" t="str">
        <f>IF(申込一覧表!M54="","",申込一覧表!AH54)</f>
        <v/>
      </c>
      <c r="B152" t="str">
        <f>IF(A152="","",申込一覧表!BA54)</f>
        <v/>
      </c>
      <c r="C152" t="str">
        <f>IF(A152="","",申込一覧表!BB54)</f>
        <v/>
      </c>
      <c r="D152" t="str">
        <f>IF(A152="","",申込一覧表!AN54)</f>
        <v/>
      </c>
      <c r="E152" t="str">
        <f>IF(A152="","",申込一覧表!AU54)</f>
        <v/>
      </c>
      <c r="F152">
        <v>0</v>
      </c>
      <c r="G152" t="str">
        <f>IF(A152="","",申込一覧表!BD54)</f>
        <v/>
      </c>
      <c r="H152" t="str">
        <f>IF(A152="","",申込一覧表!AX54)</f>
        <v/>
      </c>
    </row>
    <row r="153" spans="1:8" x14ac:dyDescent="0.15">
      <c r="A153" s="58" t="str">
        <f>IF(申込一覧表!M55="","",申込一覧表!AH55)</f>
        <v/>
      </c>
      <c r="B153" s="58" t="str">
        <f>IF(A153="","",申込一覧表!BA55)</f>
        <v/>
      </c>
      <c r="C153" s="58" t="str">
        <f>IF(A153="","",申込一覧表!BB55)</f>
        <v/>
      </c>
      <c r="D153" s="58" t="str">
        <f>IF(A153="","",申込一覧表!AN55)</f>
        <v/>
      </c>
      <c r="E153" s="58" t="str">
        <f>IF(A153="","",申込一覧表!AU55)</f>
        <v/>
      </c>
      <c r="F153" s="58">
        <v>0</v>
      </c>
      <c r="G153" s="58" t="str">
        <f>IF(A153="","",申込一覧表!BD55)</f>
        <v/>
      </c>
      <c r="H153" s="58" t="str">
        <f>IF(A153="","",申込一覧表!AX55)</f>
        <v/>
      </c>
    </row>
    <row r="154" spans="1:8" x14ac:dyDescent="0.15">
      <c r="B154" t="str">
        <f>IF(A154="","",申込一覧表!BA56)</f>
        <v/>
      </c>
      <c r="C154" t="str">
        <f>IF(A154="","",申込一覧表!BB56)</f>
        <v/>
      </c>
      <c r="D154" t="str">
        <f>IF(A154="","",申込一覧表!AN56)</f>
        <v/>
      </c>
      <c r="E154" t="str">
        <f>IF(A154="","",申込一覧表!AU56)</f>
        <v/>
      </c>
      <c r="G154" t="str">
        <f>IF(A154="","",申込一覧表!BD56)</f>
        <v/>
      </c>
      <c r="H154" t="str">
        <f>IF(A154="","",申込一覧表!AX56)</f>
        <v/>
      </c>
    </row>
    <row r="155" spans="1:8" x14ac:dyDescent="0.15">
      <c r="A155" s="58"/>
      <c r="B155" s="58" t="str">
        <f>IF(A155="","",申込一覧表!BA57)</f>
        <v/>
      </c>
      <c r="C155" s="58" t="str">
        <f>IF(A155="","",申込一覧表!BB57)</f>
        <v/>
      </c>
      <c r="D155" s="58" t="str">
        <f>IF(A155="","",申込一覧表!AN57)</f>
        <v/>
      </c>
      <c r="E155" s="58" t="str">
        <f>IF(A155="","",申込一覧表!AU57)</f>
        <v/>
      </c>
      <c r="F155" s="58"/>
      <c r="G155" s="58" t="str">
        <f>IF(A155="","",申込一覧表!BD57)</f>
        <v/>
      </c>
      <c r="H155" s="58" t="str">
        <f>IF(A155="","",申込一覧表!AX57)</f>
        <v/>
      </c>
    </row>
    <row r="156" spans="1:8" x14ac:dyDescent="0.15">
      <c r="A156" t="str">
        <f>IF(申込一覧表!M58="","",申込一覧表!AH58)</f>
        <v/>
      </c>
      <c r="B156" t="str">
        <f>IF(A156="","",申込一覧表!BA58)</f>
        <v/>
      </c>
      <c r="C156" t="str">
        <f>IF(A156="","",申込一覧表!BB58)</f>
        <v/>
      </c>
      <c r="D156" t="str">
        <f>IF(A156="","",申込一覧表!AN58)</f>
        <v/>
      </c>
      <c r="E156" t="str">
        <f>IF(A156="","",申込一覧表!AU58)</f>
        <v/>
      </c>
      <c r="F156">
        <v>5</v>
      </c>
      <c r="G156" t="str">
        <f>IF(A156="","",申込一覧表!BD58)</f>
        <v/>
      </c>
      <c r="H156" t="str">
        <f>IF(A156="","",申込一覧表!AX58)</f>
        <v/>
      </c>
    </row>
    <row r="157" spans="1:8" x14ac:dyDescent="0.15">
      <c r="A157" t="str">
        <f>IF(申込一覧表!M59="","",申込一覧表!AH59)</f>
        <v/>
      </c>
      <c r="B157" t="str">
        <f>IF(A157="","",申込一覧表!BA59)</f>
        <v/>
      </c>
      <c r="C157" t="str">
        <f>IF(A157="","",申込一覧表!BB59)</f>
        <v/>
      </c>
      <c r="D157" t="str">
        <f>IF(A157="","",申込一覧表!AN59)</f>
        <v/>
      </c>
      <c r="E157" t="str">
        <f>IF(A157="","",申込一覧表!AU59)</f>
        <v/>
      </c>
      <c r="F157">
        <v>5</v>
      </c>
      <c r="G157" t="str">
        <f>IF(A157="","",申込一覧表!BD59)</f>
        <v/>
      </c>
      <c r="H157" t="str">
        <f>IF(A157="","",申込一覧表!AX59)</f>
        <v/>
      </c>
    </row>
    <row r="158" spans="1:8" x14ac:dyDescent="0.15">
      <c r="A158" t="str">
        <f>IF(申込一覧表!M60="","",申込一覧表!AH60)</f>
        <v/>
      </c>
      <c r="B158" t="str">
        <f>IF(A158="","",申込一覧表!BA60)</f>
        <v/>
      </c>
      <c r="C158" t="str">
        <f>IF(A158="","",申込一覧表!BB60)</f>
        <v/>
      </c>
      <c r="D158" t="str">
        <f>IF(A158="","",申込一覧表!AN60)</f>
        <v/>
      </c>
      <c r="E158" t="str">
        <f>IF(A158="","",申込一覧表!AU60)</f>
        <v/>
      </c>
      <c r="F158">
        <v>5</v>
      </c>
      <c r="G158" t="str">
        <f>IF(A158="","",申込一覧表!BD60)</f>
        <v/>
      </c>
      <c r="H158" t="str">
        <f>IF(A158="","",申込一覧表!AX60)</f>
        <v/>
      </c>
    </row>
    <row r="159" spans="1:8" x14ac:dyDescent="0.15">
      <c r="A159" t="str">
        <f>IF(申込一覧表!M61="","",申込一覧表!AH61)</f>
        <v/>
      </c>
      <c r="B159" t="str">
        <f>IF(A159="","",申込一覧表!BA61)</f>
        <v/>
      </c>
      <c r="C159" t="str">
        <f>IF(A159="","",申込一覧表!BB61)</f>
        <v/>
      </c>
      <c r="D159" t="str">
        <f>IF(A159="","",申込一覧表!AN61)</f>
        <v/>
      </c>
      <c r="E159" t="str">
        <f>IF(A159="","",申込一覧表!AU61)</f>
        <v/>
      </c>
      <c r="F159">
        <v>5</v>
      </c>
      <c r="G159" t="str">
        <f>IF(A159="","",申込一覧表!BD61)</f>
        <v/>
      </c>
      <c r="H159" t="str">
        <f>IF(A159="","",申込一覧表!AX61)</f>
        <v/>
      </c>
    </row>
    <row r="160" spans="1:8" x14ac:dyDescent="0.15">
      <c r="A160" t="str">
        <f>IF(申込一覧表!M62="","",申込一覧表!AH62)</f>
        <v/>
      </c>
      <c r="B160" t="str">
        <f>IF(A160="","",申込一覧表!BA62)</f>
        <v/>
      </c>
      <c r="C160" t="str">
        <f>IF(A160="","",申込一覧表!BB62)</f>
        <v/>
      </c>
      <c r="D160" t="str">
        <f>IF(A160="","",申込一覧表!AN62)</f>
        <v/>
      </c>
      <c r="E160" t="str">
        <f>IF(A160="","",申込一覧表!AU62)</f>
        <v/>
      </c>
      <c r="F160">
        <v>5</v>
      </c>
      <c r="G160" t="str">
        <f>IF(A160="","",申込一覧表!BD62)</f>
        <v/>
      </c>
      <c r="H160" t="str">
        <f>IF(A160="","",申込一覧表!AX62)</f>
        <v/>
      </c>
    </row>
    <row r="161" spans="1:8" x14ac:dyDescent="0.15">
      <c r="A161" t="str">
        <f>IF(申込一覧表!M63="","",申込一覧表!AH63)</f>
        <v/>
      </c>
      <c r="B161" t="str">
        <f>IF(A161="","",申込一覧表!BA63)</f>
        <v/>
      </c>
      <c r="C161" t="str">
        <f>IF(A161="","",申込一覧表!BB63)</f>
        <v/>
      </c>
      <c r="D161" t="str">
        <f>IF(A161="","",申込一覧表!AN63)</f>
        <v/>
      </c>
      <c r="E161" t="str">
        <f>IF(A161="","",申込一覧表!AU63)</f>
        <v/>
      </c>
      <c r="F161">
        <v>5</v>
      </c>
      <c r="G161" t="str">
        <f>IF(A161="","",申込一覧表!BD63)</f>
        <v/>
      </c>
      <c r="H161" t="str">
        <f>IF(A161="","",申込一覧表!AX63)</f>
        <v/>
      </c>
    </row>
    <row r="162" spans="1:8" x14ac:dyDescent="0.15">
      <c r="A162" t="str">
        <f>IF(申込一覧表!M64="","",申込一覧表!AH64)</f>
        <v/>
      </c>
      <c r="B162" t="str">
        <f>IF(A162="","",申込一覧表!BA64)</f>
        <v/>
      </c>
      <c r="C162" t="str">
        <f>IF(A162="","",申込一覧表!BB64)</f>
        <v/>
      </c>
      <c r="D162" t="str">
        <f>IF(A162="","",申込一覧表!AN64)</f>
        <v/>
      </c>
      <c r="E162" t="str">
        <f>IF(A162="","",申込一覧表!AU64)</f>
        <v/>
      </c>
      <c r="F162">
        <v>5</v>
      </c>
      <c r="G162" t="str">
        <f>IF(A162="","",申込一覧表!BD64)</f>
        <v/>
      </c>
      <c r="H162" t="str">
        <f>IF(A162="","",申込一覧表!AX64)</f>
        <v/>
      </c>
    </row>
    <row r="163" spans="1:8" x14ac:dyDescent="0.15">
      <c r="A163" t="str">
        <f>IF(申込一覧表!M65="","",申込一覧表!AH65)</f>
        <v/>
      </c>
      <c r="B163" t="str">
        <f>IF(A163="","",申込一覧表!BA65)</f>
        <v/>
      </c>
      <c r="C163" t="str">
        <f>IF(A163="","",申込一覧表!BB65)</f>
        <v/>
      </c>
      <c r="D163" t="str">
        <f>IF(A163="","",申込一覧表!AN65)</f>
        <v/>
      </c>
      <c r="E163" t="str">
        <f>IF(A163="","",申込一覧表!AU65)</f>
        <v/>
      </c>
      <c r="F163">
        <v>5</v>
      </c>
      <c r="G163" t="str">
        <f>IF(A163="","",申込一覧表!BD65)</f>
        <v/>
      </c>
      <c r="H163" t="str">
        <f>IF(A163="","",申込一覧表!AX65)</f>
        <v/>
      </c>
    </row>
    <row r="164" spans="1:8" x14ac:dyDescent="0.15">
      <c r="A164" t="str">
        <f>IF(申込一覧表!M66="","",申込一覧表!AH66)</f>
        <v/>
      </c>
      <c r="B164" t="str">
        <f>IF(A164="","",申込一覧表!BA66)</f>
        <v/>
      </c>
      <c r="C164" t="str">
        <f>IF(A164="","",申込一覧表!BB66)</f>
        <v/>
      </c>
      <c r="D164" t="str">
        <f>IF(A164="","",申込一覧表!AN66)</f>
        <v/>
      </c>
      <c r="E164" t="str">
        <f>IF(A164="","",申込一覧表!AU66)</f>
        <v/>
      </c>
      <c r="F164">
        <v>5</v>
      </c>
      <c r="G164" t="str">
        <f>IF(A164="","",申込一覧表!BD66)</f>
        <v/>
      </c>
      <c r="H164" t="str">
        <f>IF(A164="","",申込一覧表!AX66)</f>
        <v/>
      </c>
    </row>
    <row r="165" spans="1:8" x14ac:dyDescent="0.15">
      <c r="A165" t="str">
        <f>IF(申込一覧表!M67="","",申込一覧表!AH67)</f>
        <v/>
      </c>
      <c r="B165" t="str">
        <f>IF(A165="","",申込一覧表!BA67)</f>
        <v/>
      </c>
      <c r="C165" t="str">
        <f>IF(A165="","",申込一覧表!BB67)</f>
        <v/>
      </c>
      <c r="D165" t="str">
        <f>IF(A165="","",申込一覧表!AN67)</f>
        <v/>
      </c>
      <c r="E165" t="str">
        <f>IF(A165="","",申込一覧表!AU67)</f>
        <v/>
      </c>
      <c r="F165">
        <v>5</v>
      </c>
      <c r="G165" t="str">
        <f>IF(A165="","",申込一覧表!BD67)</f>
        <v/>
      </c>
      <c r="H165" t="str">
        <f>IF(A165="","",申込一覧表!AX67)</f>
        <v/>
      </c>
    </row>
    <row r="166" spans="1:8" x14ac:dyDescent="0.15">
      <c r="A166" t="str">
        <f>IF(申込一覧表!M68="","",申込一覧表!AH68)</f>
        <v/>
      </c>
      <c r="B166" t="str">
        <f>IF(A166="","",申込一覧表!BA68)</f>
        <v/>
      </c>
      <c r="C166" t="str">
        <f>IF(A166="","",申込一覧表!BB68)</f>
        <v/>
      </c>
      <c r="D166" t="str">
        <f>IF(A166="","",申込一覧表!AN68)</f>
        <v/>
      </c>
      <c r="E166" t="str">
        <f>IF(A166="","",申込一覧表!AU68)</f>
        <v/>
      </c>
      <c r="F166">
        <v>5</v>
      </c>
      <c r="G166" t="str">
        <f>IF(A166="","",申込一覧表!BD68)</f>
        <v/>
      </c>
      <c r="H166" t="str">
        <f>IF(A166="","",申込一覧表!AX68)</f>
        <v/>
      </c>
    </row>
    <row r="167" spans="1:8" x14ac:dyDescent="0.15">
      <c r="A167" t="str">
        <f>IF(申込一覧表!M69="","",申込一覧表!AH69)</f>
        <v/>
      </c>
      <c r="B167" t="str">
        <f>IF(A167="","",申込一覧表!BA69)</f>
        <v/>
      </c>
      <c r="C167" t="str">
        <f>IF(A167="","",申込一覧表!BB69)</f>
        <v/>
      </c>
      <c r="D167" t="str">
        <f>IF(A167="","",申込一覧表!AN69)</f>
        <v/>
      </c>
      <c r="E167" t="str">
        <f>IF(A167="","",申込一覧表!AU69)</f>
        <v/>
      </c>
      <c r="F167">
        <v>5</v>
      </c>
      <c r="G167" t="str">
        <f>IF(A167="","",申込一覧表!BD69)</f>
        <v/>
      </c>
      <c r="H167" t="str">
        <f>IF(A167="","",申込一覧表!AX69)</f>
        <v/>
      </c>
    </row>
    <row r="168" spans="1:8" x14ac:dyDescent="0.15">
      <c r="A168" t="str">
        <f>IF(申込一覧表!M70="","",申込一覧表!AH70)</f>
        <v/>
      </c>
      <c r="B168" t="str">
        <f>IF(A168="","",申込一覧表!BA70)</f>
        <v/>
      </c>
      <c r="C168" t="str">
        <f>IF(A168="","",申込一覧表!BB70)</f>
        <v/>
      </c>
      <c r="D168" t="str">
        <f>IF(A168="","",申込一覧表!AN70)</f>
        <v/>
      </c>
      <c r="E168" t="str">
        <f>IF(A168="","",申込一覧表!AU70)</f>
        <v/>
      </c>
      <c r="F168">
        <v>5</v>
      </c>
      <c r="G168" t="str">
        <f>IF(A168="","",申込一覧表!BD70)</f>
        <v/>
      </c>
      <c r="H168" t="str">
        <f>IF(A168="","",申込一覧表!AX70)</f>
        <v/>
      </c>
    </row>
    <row r="169" spans="1:8" x14ac:dyDescent="0.15">
      <c r="A169" t="str">
        <f>IF(申込一覧表!M71="","",申込一覧表!AH71)</f>
        <v/>
      </c>
      <c r="B169" t="str">
        <f>IF(A169="","",申込一覧表!BA71)</f>
        <v/>
      </c>
      <c r="C169" t="str">
        <f>IF(A169="","",申込一覧表!BB71)</f>
        <v/>
      </c>
      <c r="D169" t="str">
        <f>IF(A169="","",申込一覧表!AN71)</f>
        <v/>
      </c>
      <c r="E169" t="str">
        <f>IF(A169="","",申込一覧表!AU71)</f>
        <v/>
      </c>
      <c r="F169">
        <v>5</v>
      </c>
      <c r="G169" t="str">
        <f>IF(A169="","",申込一覧表!BD71)</f>
        <v/>
      </c>
      <c r="H169" t="str">
        <f>IF(A169="","",申込一覧表!AX71)</f>
        <v/>
      </c>
    </row>
    <row r="170" spans="1:8" x14ac:dyDescent="0.15">
      <c r="A170" t="str">
        <f>IF(申込一覧表!M72="","",申込一覧表!AH72)</f>
        <v/>
      </c>
      <c r="B170" t="str">
        <f>IF(A170="","",申込一覧表!BA72)</f>
        <v/>
      </c>
      <c r="C170" t="str">
        <f>IF(A170="","",申込一覧表!BB72)</f>
        <v/>
      </c>
      <c r="D170" t="str">
        <f>IF(A170="","",申込一覧表!AN72)</f>
        <v/>
      </c>
      <c r="E170" t="str">
        <f>IF(A170="","",申込一覧表!AU72)</f>
        <v/>
      </c>
      <c r="F170">
        <v>5</v>
      </c>
      <c r="G170" t="str">
        <f>IF(A170="","",申込一覧表!BD72)</f>
        <v/>
      </c>
      <c r="H170" t="str">
        <f>IF(A170="","",申込一覧表!AX72)</f>
        <v/>
      </c>
    </row>
    <row r="171" spans="1:8" x14ac:dyDescent="0.15">
      <c r="A171" t="str">
        <f>IF(申込一覧表!M73="","",申込一覧表!AH73)</f>
        <v/>
      </c>
      <c r="B171" t="str">
        <f>IF(A171="","",申込一覧表!BA73)</f>
        <v/>
      </c>
      <c r="C171" t="str">
        <f>IF(A171="","",申込一覧表!BB73)</f>
        <v/>
      </c>
      <c r="D171" t="str">
        <f>IF(A171="","",申込一覧表!AN73)</f>
        <v/>
      </c>
      <c r="E171" t="str">
        <f>IF(A171="","",申込一覧表!AU73)</f>
        <v/>
      </c>
      <c r="F171">
        <v>5</v>
      </c>
      <c r="G171" t="str">
        <f>IF(A171="","",申込一覧表!BD73)</f>
        <v/>
      </c>
      <c r="H171" t="str">
        <f>IF(A171="","",申込一覧表!AX73)</f>
        <v/>
      </c>
    </row>
    <row r="172" spans="1:8" x14ac:dyDescent="0.15">
      <c r="A172" t="str">
        <f>IF(申込一覧表!M74="","",申込一覧表!AH74)</f>
        <v/>
      </c>
      <c r="B172" t="str">
        <f>IF(A172="","",申込一覧表!BA74)</f>
        <v/>
      </c>
      <c r="C172" t="str">
        <f>IF(A172="","",申込一覧表!BB74)</f>
        <v/>
      </c>
      <c r="D172" t="str">
        <f>IF(A172="","",申込一覧表!AN74)</f>
        <v/>
      </c>
      <c r="E172" t="str">
        <f>IF(A172="","",申込一覧表!AU74)</f>
        <v/>
      </c>
      <c r="F172">
        <v>5</v>
      </c>
      <c r="G172" t="str">
        <f>IF(A172="","",申込一覧表!BD74)</f>
        <v/>
      </c>
      <c r="H172" t="str">
        <f>IF(A172="","",申込一覧表!AX74)</f>
        <v/>
      </c>
    </row>
    <row r="173" spans="1:8" x14ac:dyDescent="0.15">
      <c r="A173" t="str">
        <f>IF(申込一覧表!M75="","",申込一覧表!AH75)</f>
        <v/>
      </c>
      <c r="B173" t="str">
        <f>IF(A173="","",申込一覧表!BA75)</f>
        <v/>
      </c>
      <c r="C173" t="str">
        <f>IF(A173="","",申込一覧表!BB75)</f>
        <v/>
      </c>
      <c r="D173" t="str">
        <f>IF(A173="","",申込一覧表!AN75)</f>
        <v/>
      </c>
      <c r="E173" t="str">
        <f>IF(A173="","",申込一覧表!AU75)</f>
        <v/>
      </c>
      <c r="F173">
        <v>5</v>
      </c>
      <c r="G173" t="str">
        <f>IF(A173="","",申込一覧表!BD75)</f>
        <v/>
      </c>
      <c r="H173" t="str">
        <f>IF(A173="","",申込一覧表!AX75)</f>
        <v/>
      </c>
    </row>
    <row r="174" spans="1:8" x14ac:dyDescent="0.15">
      <c r="A174" t="str">
        <f>IF(申込一覧表!M76="","",申込一覧表!AH76)</f>
        <v/>
      </c>
      <c r="B174" t="str">
        <f>IF(A174="","",申込一覧表!BA76)</f>
        <v/>
      </c>
      <c r="C174" t="str">
        <f>IF(A174="","",申込一覧表!BB76)</f>
        <v/>
      </c>
      <c r="D174" t="str">
        <f>IF(A174="","",申込一覧表!AN76)</f>
        <v/>
      </c>
      <c r="E174" t="str">
        <f>IF(A174="","",申込一覧表!AU76)</f>
        <v/>
      </c>
      <c r="F174">
        <v>5</v>
      </c>
      <c r="G174" t="str">
        <f>IF(A174="","",申込一覧表!BD76)</f>
        <v/>
      </c>
      <c r="H174" t="str">
        <f>IF(A174="","",申込一覧表!AX76)</f>
        <v/>
      </c>
    </row>
    <row r="175" spans="1:8" x14ac:dyDescent="0.15">
      <c r="A175" t="str">
        <f>IF(申込一覧表!M77="","",申込一覧表!AH77)</f>
        <v/>
      </c>
      <c r="B175" t="str">
        <f>IF(A175="","",申込一覧表!BA77)</f>
        <v/>
      </c>
      <c r="C175" t="str">
        <f>IF(A175="","",申込一覧表!BB77)</f>
        <v/>
      </c>
      <c r="D175" t="str">
        <f>IF(A175="","",申込一覧表!AN77)</f>
        <v/>
      </c>
      <c r="E175" t="str">
        <f>IF(A175="","",申込一覧表!AU77)</f>
        <v/>
      </c>
      <c r="F175">
        <v>5</v>
      </c>
      <c r="G175" t="str">
        <f>IF(A175="","",申込一覧表!BD77)</f>
        <v/>
      </c>
      <c r="H175" t="str">
        <f>IF(A175="","",申込一覧表!AX77)</f>
        <v/>
      </c>
    </row>
    <row r="176" spans="1:8" x14ac:dyDescent="0.15">
      <c r="A176" t="str">
        <f>IF(申込一覧表!M78="","",申込一覧表!AH78)</f>
        <v/>
      </c>
      <c r="B176" t="str">
        <f>IF(A176="","",申込一覧表!BA78)</f>
        <v/>
      </c>
      <c r="C176" t="str">
        <f>IF(A176="","",申込一覧表!BB78)</f>
        <v/>
      </c>
      <c r="D176" t="str">
        <f>IF(A176="","",申込一覧表!AN78)</f>
        <v/>
      </c>
      <c r="E176" t="str">
        <f>IF(A176="","",申込一覧表!AU78)</f>
        <v/>
      </c>
      <c r="F176">
        <v>5</v>
      </c>
      <c r="G176" t="str">
        <f>IF(A176="","",申込一覧表!BD78)</f>
        <v/>
      </c>
      <c r="H176" t="str">
        <f>IF(A176="","",申込一覧表!AX78)</f>
        <v/>
      </c>
    </row>
    <row r="177" spans="1:8" x14ac:dyDescent="0.15">
      <c r="A177" t="str">
        <f>IF(申込一覧表!M79="","",申込一覧表!AH79)</f>
        <v/>
      </c>
      <c r="B177" t="str">
        <f>IF(A177="","",申込一覧表!BA79)</f>
        <v/>
      </c>
      <c r="C177" t="str">
        <f>IF(A177="","",申込一覧表!BB79)</f>
        <v/>
      </c>
      <c r="D177" t="str">
        <f>IF(A177="","",申込一覧表!AN79)</f>
        <v/>
      </c>
      <c r="E177" t="str">
        <f>IF(A177="","",申込一覧表!AU79)</f>
        <v/>
      </c>
      <c r="F177">
        <v>5</v>
      </c>
      <c r="G177" t="str">
        <f>IF(A177="","",申込一覧表!BD79)</f>
        <v/>
      </c>
      <c r="H177" t="str">
        <f>IF(A177="","",申込一覧表!AX79)</f>
        <v/>
      </c>
    </row>
    <row r="178" spans="1:8" x14ac:dyDescent="0.15">
      <c r="A178" t="str">
        <f>IF(申込一覧表!M80="","",申込一覧表!AH80)</f>
        <v/>
      </c>
      <c r="B178" t="str">
        <f>IF(A178="","",申込一覧表!BA80)</f>
        <v/>
      </c>
      <c r="C178" t="str">
        <f>IF(A178="","",申込一覧表!BB80)</f>
        <v/>
      </c>
      <c r="D178" t="str">
        <f>IF(A178="","",申込一覧表!AN80)</f>
        <v/>
      </c>
      <c r="E178" t="str">
        <f>IF(A178="","",申込一覧表!AU80)</f>
        <v/>
      </c>
      <c r="F178">
        <v>5</v>
      </c>
      <c r="G178" t="str">
        <f>IF(A178="","",申込一覧表!BD80)</f>
        <v/>
      </c>
      <c r="H178" t="str">
        <f>IF(A178="","",申込一覧表!AX80)</f>
        <v/>
      </c>
    </row>
    <row r="179" spans="1:8" x14ac:dyDescent="0.15">
      <c r="A179" t="str">
        <f>IF(申込一覧表!M81="","",申込一覧表!AH81)</f>
        <v/>
      </c>
      <c r="B179" t="str">
        <f>IF(A179="","",申込一覧表!BA81)</f>
        <v/>
      </c>
      <c r="C179" t="str">
        <f>IF(A179="","",申込一覧表!BB81)</f>
        <v/>
      </c>
      <c r="D179" t="str">
        <f>IF(A179="","",申込一覧表!AN81)</f>
        <v/>
      </c>
      <c r="E179" t="str">
        <f>IF(A179="","",申込一覧表!AU81)</f>
        <v/>
      </c>
      <c r="F179">
        <v>5</v>
      </c>
      <c r="G179" t="str">
        <f>IF(A179="","",申込一覧表!BD81)</f>
        <v/>
      </c>
      <c r="H179" t="str">
        <f>IF(A179="","",申込一覧表!AX81)</f>
        <v/>
      </c>
    </row>
    <row r="180" spans="1:8" x14ac:dyDescent="0.15">
      <c r="A180" t="str">
        <f>IF(申込一覧表!M82="","",申込一覧表!AH82)</f>
        <v/>
      </c>
      <c r="B180" t="str">
        <f>IF(A180="","",申込一覧表!BA82)</f>
        <v/>
      </c>
      <c r="C180" t="str">
        <f>IF(A180="","",申込一覧表!BB82)</f>
        <v/>
      </c>
      <c r="D180" t="str">
        <f>IF(A180="","",申込一覧表!AN82)</f>
        <v/>
      </c>
      <c r="E180" t="str">
        <f>IF(A180="","",申込一覧表!AU82)</f>
        <v/>
      </c>
      <c r="F180">
        <v>5</v>
      </c>
      <c r="G180" t="str">
        <f>IF(A180="","",申込一覧表!BD82)</f>
        <v/>
      </c>
      <c r="H180" t="str">
        <f>IF(A180="","",申込一覧表!AX82)</f>
        <v/>
      </c>
    </row>
    <row r="181" spans="1:8" x14ac:dyDescent="0.15">
      <c r="A181" t="str">
        <f>IF(申込一覧表!M83="","",申込一覧表!AH83)</f>
        <v/>
      </c>
      <c r="B181" t="str">
        <f>IF(A181="","",申込一覧表!BA83)</f>
        <v/>
      </c>
      <c r="C181" t="str">
        <f>IF(A181="","",申込一覧表!BB83)</f>
        <v/>
      </c>
      <c r="D181" t="str">
        <f>IF(A181="","",申込一覧表!AN83)</f>
        <v/>
      </c>
      <c r="E181" t="str">
        <f>IF(A181="","",申込一覧表!AU83)</f>
        <v/>
      </c>
      <c r="F181">
        <v>5</v>
      </c>
      <c r="G181" t="str">
        <f>IF(A181="","",申込一覧表!BD83)</f>
        <v/>
      </c>
      <c r="H181" t="str">
        <f>IF(A181="","",申込一覧表!AX83)</f>
        <v/>
      </c>
    </row>
    <row r="182" spans="1:8" x14ac:dyDescent="0.15">
      <c r="A182" t="str">
        <f>IF(申込一覧表!M84="","",申込一覧表!AH84)</f>
        <v/>
      </c>
      <c r="B182" t="str">
        <f>IF(A182="","",申込一覧表!BA84)</f>
        <v/>
      </c>
      <c r="C182" t="str">
        <f>IF(A182="","",申込一覧表!BB84)</f>
        <v/>
      </c>
      <c r="D182" t="str">
        <f>IF(A182="","",申込一覧表!AN84)</f>
        <v/>
      </c>
      <c r="E182" t="str">
        <f>IF(A182="","",申込一覧表!AU84)</f>
        <v/>
      </c>
      <c r="F182">
        <v>5</v>
      </c>
      <c r="G182" t="str">
        <f>IF(A182="","",申込一覧表!BD84)</f>
        <v/>
      </c>
      <c r="H182" t="str">
        <f>IF(A182="","",申込一覧表!AX84)</f>
        <v/>
      </c>
    </row>
    <row r="183" spans="1:8" x14ac:dyDescent="0.15">
      <c r="A183" t="str">
        <f>IF(申込一覧表!M85="","",申込一覧表!AH85)</f>
        <v/>
      </c>
      <c r="B183" t="str">
        <f>IF(A183="","",申込一覧表!BA85)</f>
        <v/>
      </c>
      <c r="C183" t="str">
        <f>IF(A183="","",申込一覧表!BB85)</f>
        <v/>
      </c>
      <c r="D183" t="str">
        <f>IF(A183="","",申込一覧表!AN85)</f>
        <v/>
      </c>
      <c r="E183" t="str">
        <f>IF(A183="","",申込一覧表!AU85)</f>
        <v/>
      </c>
      <c r="F183">
        <v>5</v>
      </c>
      <c r="G183" t="str">
        <f>IF(A183="","",申込一覧表!BD85)</f>
        <v/>
      </c>
      <c r="H183" t="str">
        <f>IF(A183="","",申込一覧表!AX85)</f>
        <v/>
      </c>
    </row>
    <row r="184" spans="1:8" x14ac:dyDescent="0.15">
      <c r="A184" t="str">
        <f>IF(申込一覧表!M86="","",申込一覧表!AH86)</f>
        <v/>
      </c>
      <c r="B184" t="str">
        <f>IF(A184="","",申込一覧表!BA86)</f>
        <v/>
      </c>
      <c r="C184" t="str">
        <f>IF(A184="","",申込一覧表!BB86)</f>
        <v/>
      </c>
      <c r="D184" t="str">
        <f>IF(A184="","",申込一覧表!AN86)</f>
        <v/>
      </c>
      <c r="E184" t="str">
        <f>IF(A184="","",申込一覧表!AU86)</f>
        <v/>
      </c>
      <c r="F184">
        <v>5</v>
      </c>
      <c r="G184" t="str">
        <f>IF(A184="","",申込一覧表!BD86)</f>
        <v/>
      </c>
      <c r="H184" t="str">
        <f>IF(A184="","",申込一覧表!AX86)</f>
        <v/>
      </c>
    </row>
    <row r="185" spans="1:8" x14ac:dyDescent="0.15">
      <c r="A185" t="str">
        <f>IF(申込一覧表!M87="","",申込一覧表!AH87)</f>
        <v/>
      </c>
      <c r="B185" t="str">
        <f>IF(A185="","",申込一覧表!BA87)</f>
        <v/>
      </c>
      <c r="C185" t="str">
        <f>IF(A185="","",申込一覧表!BB87)</f>
        <v/>
      </c>
      <c r="D185" t="str">
        <f>IF(A185="","",申込一覧表!AN87)</f>
        <v/>
      </c>
      <c r="E185" t="str">
        <f>IF(A185="","",申込一覧表!AU87)</f>
        <v/>
      </c>
      <c r="F185">
        <v>5</v>
      </c>
      <c r="G185" t="str">
        <f>IF(A185="","",申込一覧表!BD87)</f>
        <v/>
      </c>
      <c r="H185" t="str">
        <f>IF(A185="","",申込一覧表!AX87)</f>
        <v/>
      </c>
    </row>
    <row r="186" spans="1:8" x14ac:dyDescent="0.15">
      <c r="A186" t="str">
        <f>IF(申込一覧表!M88="","",申込一覧表!AH88)</f>
        <v/>
      </c>
      <c r="B186" t="str">
        <f>IF(A186="","",申込一覧表!BA88)</f>
        <v/>
      </c>
      <c r="C186" t="str">
        <f>IF(A186="","",申込一覧表!BB88)</f>
        <v/>
      </c>
      <c r="D186" t="str">
        <f>IF(A186="","",申込一覧表!AN88)</f>
        <v/>
      </c>
      <c r="E186" t="str">
        <f>IF(A186="","",申込一覧表!AU88)</f>
        <v/>
      </c>
      <c r="F186">
        <v>5</v>
      </c>
      <c r="G186" t="str">
        <f>IF(A186="","",申込一覧表!BD88)</f>
        <v/>
      </c>
      <c r="H186" t="str">
        <f>IF(A186="","",申込一覧表!AX88)</f>
        <v/>
      </c>
    </row>
    <row r="187" spans="1:8" x14ac:dyDescent="0.15">
      <c r="A187" t="str">
        <f>IF(申込一覧表!M89="","",申込一覧表!AH89)</f>
        <v/>
      </c>
      <c r="B187" t="str">
        <f>IF(A187="","",申込一覧表!BA89)</f>
        <v/>
      </c>
      <c r="C187" t="str">
        <f>IF(A187="","",申込一覧表!BB89)</f>
        <v/>
      </c>
      <c r="D187" t="str">
        <f>IF(A187="","",申込一覧表!AN89)</f>
        <v/>
      </c>
      <c r="E187" t="str">
        <f>IF(A187="","",申込一覧表!AU89)</f>
        <v/>
      </c>
      <c r="F187">
        <v>5</v>
      </c>
      <c r="G187" t="str">
        <f>IF(A187="","",申込一覧表!BD89)</f>
        <v/>
      </c>
      <c r="H187" t="str">
        <f>IF(A187="","",申込一覧表!AX89)</f>
        <v/>
      </c>
    </row>
    <row r="188" spans="1:8" x14ac:dyDescent="0.15">
      <c r="A188" t="str">
        <f>IF(申込一覧表!M90="","",申込一覧表!AH90)</f>
        <v/>
      </c>
      <c r="B188" t="str">
        <f>IF(A188="","",申込一覧表!BA90)</f>
        <v/>
      </c>
      <c r="C188" t="str">
        <f>IF(A188="","",申込一覧表!BB90)</f>
        <v/>
      </c>
      <c r="D188" t="str">
        <f>IF(A188="","",申込一覧表!AN90)</f>
        <v/>
      </c>
      <c r="E188" t="str">
        <f>IF(A188="","",申込一覧表!AU90)</f>
        <v/>
      </c>
      <c r="F188">
        <v>5</v>
      </c>
      <c r="G188" t="str">
        <f>IF(A188="","",申込一覧表!BD90)</f>
        <v/>
      </c>
      <c r="H188" t="str">
        <f>IF(A188="","",申込一覧表!AX90)</f>
        <v/>
      </c>
    </row>
    <row r="189" spans="1:8" x14ac:dyDescent="0.15">
      <c r="A189" t="str">
        <f>IF(申込一覧表!M91="","",申込一覧表!AH91)</f>
        <v/>
      </c>
      <c r="B189" t="str">
        <f>IF(A189="","",申込一覧表!BA91)</f>
        <v/>
      </c>
      <c r="C189" t="str">
        <f>IF(A189="","",申込一覧表!BB91)</f>
        <v/>
      </c>
      <c r="D189" t="str">
        <f>IF(A189="","",申込一覧表!AN91)</f>
        <v/>
      </c>
      <c r="E189" t="str">
        <f>IF(A189="","",申込一覧表!AU91)</f>
        <v/>
      </c>
      <c r="F189">
        <v>5</v>
      </c>
      <c r="G189" t="str">
        <f>IF(A189="","",申込一覧表!BD91)</f>
        <v/>
      </c>
      <c r="H189" t="str">
        <f>IF(A189="","",申込一覧表!AX91)</f>
        <v/>
      </c>
    </row>
    <row r="190" spans="1:8" x14ac:dyDescent="0.15">
      <c r="A190" t="str">
        <f>IF(申込一覧表!M92="","",申込一覧表!AH92)</f>
        <v/>
      </c>
      <c r="B190" t="str">
        <f>IF(A190="","",申込一覧表!BA92)</f>
        <v/>
      </c>
      <c r="C190" t="str">
        <f>IF(A190="","",申込一覧表!BB92)</f>
        <v/>
      </c>
      <c r="D190" t="str">
        <f>IF(A190="","",申込一覧表!AN92)</f>
        <v/>
      </c>
      <c r="E190" t="str">
        <f>IF(A190="","",申込一覧表!AU92)</f>
        <v/>
      </c>
      <c r="F190">
        <v>5</v>
      </c>
      <c r="G190" t="str">
        <f>IF(A190="","",申込一覧表!BD92)</f>
        <v/>
      </c>
      <c r="H190" t="str">
        <f>IF(A190="","",申込一覧表!AX92)</f>
        <v/>
      </c>
    </row>
    <row r="191" spans="1:8" x14ac:dyDescent="0.15">
      <c r="A191" t="str">
        <f>IF(申込一覧表!M93="","",申込一覧表!AH93)</f>
        <v/>
      </c>
      <c r="B191" t="str">
        <f>IF(A191="","",申込一覧表!BA93)</f>
        <v/>
      </c>
      <c r="C191" t="str">
        <f>IF(A191="","",申込一覧表!BB93)</f>
        <v/>
      </c>
      <c r="D191" t="str">
        <f>IF(A191="","",申込一覧表!AN93)</f>
        <v/>
      </c>
      <c r="E191" t="str">
        <f>IF(A191="","",申込一覧表!AU93)</f>
        <v/>
      </c>
      <c r="F191">
        <v>5</v>
      </c>
      <c r="G191" t="str">
        <f>IF(A191="","",申込一覧表!BD93)</f>
        <v/>
      </c>
      <c r="H191" t="str">
        <f>IF(A191="","",申込一覧表!AX93)</f>
        <v/>
      </c>
    </row>
    <row r="192" spans="1:8" x14ac:dyDescent="0.15">
      <c r="A192" t="str">
        <f>IF(申込一覧表!M94="","",申込一覧表!AH94)</f>
        <v/>
      </c>
      <c r="B192" t="str">
        <f>IF(A192="","",申込一覧表!BA94)</f>
        <v/>
      </c>
      <c r="C192" t="str">
        <f>IF(A192="","",申込一覧表!BB94)</f>
        <v/>
      </c>
      <c r="D192" t="str">
        <f>IF(A192="","",申込一覧表!AN94)</f>
        <v/>
      </c>
      <c r="E192" t="str">
        <f>IF(A192="","",申込一覧表!AU94)</f>
        <v/>
      </c>
      <c r="F192">
        <v>5</v>
      </c>
      <c r="G192" t="str">
        <f>IF(A192="","",申込一覧表!BD94)</f>
        <v/>
      </c>
      <c r="H192" t="str">
        <f>IF(A192="","",申込一覧表!AX94)</f>
        <v/>
      </c>
    </row>
    <row r="193" spans="1:8" x14ac:dyDescent="0.15">
      <c r="A193" t="str">
        <f>IF(申込一覧表!M95="","",申込一覧表!AH95)</f>
        <v/>
      </c>
      <c r="B193" t="str">
        <f>IF(A193="","",申込一覧表!BA95)</f>
        <v/>
      </c>
      <c r="C193" t="str">
        <f>IF(A193="","",申込一覧表!BB95)</f>
        <v/>
      </c>
      <c r="D193" t="str">
        <f>IF(A193="","",申込一覧表!AN95)</f>
        <v/>
      </c>
      <c r="E193" t="str">
        <f>IF(A193="","",申込一覧表!AU95)</f>
        <v/>
      </c>
      <c r="F193">
        <v>5</v>
      </c>
      <c r="G193" t="str">
        <f>IF(A193="","",申込一覧表!BD95)</f>
        <v/>
      </c>
      <c r="H193" t="str">
        <f>IF(A193="","",申込一覧表!AX95)</f>
        <v/>
      </c>
    </row>
    <row r="194" spans="1:8" x14ac:dyDescent="0.15">
      <c r="A194" t="str">
        <f>IF(申込一覧表!M96="","",申込一覧表!AH96)</f>
        <v/>
      </c>
      <c r="B194" t="str">
        <f>IF(A194="","",申込一覧表!BA96)</f>
        <v/>
      </c>
      <c r="C194" t="str">
        <f>IF(A194="","",申込一覧表!BB96)</f>
        <v/>
      </c>
      <c r="D194" t="str">
        <f>IF(A194="","",申込一覧表!AN96)</f>
        <v/>
      </c>
      <c r="E194" t="str">
        <f>IF(A194="","",申込一覧表!AU96)</f>
        <v/>
      </c>
      <c r="F194">
        <v>5</v>
      </c>
      <c r="G194" t="str">
        <f>IF(A194="","",申込一覧表!BD96)</f>
        <v/>
      </c>
      <c r="H194" t="str">
        <f>IF(A194="","",申込一覧表!AX96)</f>
        <v/>
      </c>
    </row>
    <row r="195" spans="1:8" x14ac:dyDescent="0.15">
      <c r="A195" t="str">
        <f>IF(申込一覧表!M97="","",申込一覧表!AH97)</f>
        <v/>
      </c>
      <c r="B195" t="str">
        <f>IF(A195="","",申込一覧表!BA97)</f>
        <v/>
      </c>
      <c r="C195" t="str">
        <f>IF(A195="","",申込一覧表!BB97)</f>
        <v/>
      </c>
      <c r="D195" t="str">
        <f>IF(A195="","",申込一覧表!AN97)</f>
        <v/>
      </c>
      <c r="E195" t="str">
        <f>IF(A195="","",申込一覧表!AU97)</f>
        <v/>
      </c>
      <c r="F195">
        <v>5</v>
      </c>
      <c r="G195" t="str">
        <f>IF(A195="","",申込一覧表!BD97)</f>
        <v/>
      </c>
      <c r="H195" t="str">
        <f>IF(A195="","",申込一覧表!AX97)</f>
        <v/>
      </c>
    </row>
    <row r="196" spans="1:8" x14ac:dyDescent="0.15">
      <c r="A196" t="str">
        <f>IF(申込一覧表!M98="","",申込一覧表!AH98)</f>
        <v/>
      </c>
      <c r="B196" t="str">
        <f>IF(A196="","",申込一覧表!BA98)</f>
        <v/>
      </c>
      <c r="C196" t="str">
        <f>IF(A196="","",申込一覧表!BB98)</f>
        <v/>
      </c>
      <c r="D196" t="str">
        <f>IF(A196="","",申込一覧表!AN98)</f>
        <v/>
      </c>
      <c r="E196" t="str">
        <f>IF(A196="","",申込一覧表!AU98)</f>
        <v/>
      </c>
      <c r="F196">
        <v>5</v>
      </c>
      <c r="G196" t="str">
        <f>IF(A196="","",申込一覧表!BD98)</f>
        <v/>
      </c>
      <c r="H196" t="str">
        <f>IF(A196="","",申込一覧表!AX98)</f>
        <v/>
      </c>
    </row>
    <row r="197" spans="1:8" x14ac:dyDescent="0.15">
      <c r="A197" t="str">
        <f>IF(申込一覧表!M99="","",申込一覧表!AH99)</f>
        <v/>
      </c>
      <c r="B197" t="str">
        <f>IF(A197="","",申込一覧表!BA99)</f>
        <v/>
      </c>
      <c r="C197" t="str">
        <f>IF(A197="","",申込一覧表!BB99)</f>
        <v/>
      </c>
      <c r="D197" t="str">
        <f>IF(A197="","",申込一覧表!AN99)</f>
        <v/>
      </c>
      <c r="E197" t="str">
        <f>IF(A197="","",申込一覧表!AU99)</f>
        <v/>
      </c>
      <c r="F197">
        <v>5</v>
      </c>
      <c r="G197" t="str">
        <f>IF(A197="","",申込一覧表!BD99)</f>
        <v/>
      </c>
      <c r="H197" t="str">
        <f>IF(A197="","",申込一覧表!AX99)</f>
        <v/>
      </c>
    </row>
    <row r="198" spans="1:8" x14ac:dyDescent="0.15">
      <c r="A198" t="str">
        <f>IF(申込一覧表!M100="","",申込一覧表!AH100)</f>
        <v/>
      </c>
      <c r="B198" t="str">
        <f>IF(A198="","",申込一覧表!BA100)</f>
        <v/>
      </c>
      <c r="C198" t="str">
        <f>IF(A198="","",申込一覧表!BB100)</f>
        <v/>
      </c>
      <c r="D198" t="str">
        <f>IF(A198="","",申込一覧表!AN100)</f>
        <v/>
      </c>
      <c r="E198" t="str">
        <f>IF(A198="","",申込一覧表!AU100)</f>
        <v/>
      </c>
      <c r="F198">
        <v>5</v>
      </c>
      <c r="G198" t="str">
        <f>IF(A198="","",申込一覧表!BD100)</f>
        <v/>
      </c>
      <c r="H198" t="str">
        <f>IF(A198="","",申込一覧表!AX100)</f>
        <v/>
      </c>
    </row>
    <row r="199" spans="1:8" x14ac:dyDescent="0.15">
      <c r="A199" t="str">
        <f>IF(申込一覧表!M101="","",申込一覧表!AH101)</f>
        <v/>
      </c>
      <c r="B199" t="str">
        <f>IF(A199="","",申込一覧表!BA101)</f>
        <v/>
      </c>
      <c r="C199" t="str">
        <f>IF(A199="","",申込一覧表!BB101)</f>
        <v/>
      </c>
      <c r="D199" t="str">
        <f>IF(A199="","",申込一覧表!AN101)</f>
        <v/>
      </c>
      <c r="E199" t="str">
        <f>IF(A199="","",申込一覧表!AU101)</f>
        <v/>
      </c>
      <c r="F199">
        <v>5</v>
      </c>
      <c r="G199" t="str">
        <f>IF(A199="","",申込一覧表!BD101)</f>
        <v/>
      </c>
      <c r="H199" t="str">
        <f>IF(A199="","",申込一覧表!AX101)</f>
        <v/>
      </c>
    </row>
    <row r="200" spans="1:8" x14ac:dyDescent="0.15">
      <c r="A200" t="str">
        <f>IF(申込一覧表!M102="","",申込一覧表!AH102)</f>
        <v/>
      </c>
      <c r="B200" t="str">
        <f>IF(A200="","",申込一覧表!BA102)</f>
        <v/>
      </c>
      <c r="C200" t="str">
        <f>IF(A200="","",申込一覧表!BB102)</f>
        <v/>
      </c>
      <c r="D200" t="str">
        <f>IF(A200="","",申込一覧表!AN102)</f>
        <v/>
      </c>
      <c r="E200" t="str">
        <f>IF(A200="","",申込一覧表!AU102)</f>
        <v/>
      </c>
      <c r="F200">
        <v>5</v>
      </c>
      <c r="G200" t="str">
        <f>IF(A200="","",申込一覧表!BD102)</f>
        <v/>
      </c>
      <c r="H200" t="str">
        <f>IF(A200="","",申込一覧表!AX102)</f>
        <v/>
      </c>
    </row>
    <row r="201" spans="1:8" x14ac:dyDescent="0.15">
      <c r="A201" t="str">
        <f>IF(申込一覧表!M103="","",申込一覧表!AH103)</f>
        <v/>
      </c>
      <c r="B201" t="str">
        <f>IF(A201="","",申込一覧表!BA103)</f>
        <v/>
      </c>
      <c r="C201" t="str">
        <f>IF(A201="","",申込一覧表!BB103)</f>
        <v/>
      </c>
      <c r="D201" t="str">
        <f>IF(A201="","",申込一覧表!AN103)</f>
        <v/>
      </c>
      <c r="E201" t="str">
        <f>IF(A201="","",申込一覧表!AU103)</f>
        <v/>
      </c>
      <c r="F201">
        <v>5</v>
      </c>
      <c r="G201" t="str">
        <f>IF(A201="","",申込一覧表!BD103)</f>
        <v/>
      </c>
      <c r="H201" t="str">
        <f>IF(A201="","",申込一覧表!AX103)</f>
        <v/>
      </c>
    </row>
    <row r="202" spans="1:8" x14ac:dyDescent="0.15">
      <c r="A202" t="str">
        <f>IF(申込一覧表!M104="","",申込一覧表!AH104)</f>
        <v/>
      </c>
      <c r="B202" t="str">
        <f>IF(A202="","",申込一覧表!BA104)</f>
        <v/>
      </c>
      <c r="C202" t="str">
        <f>IF(A202="","",申込一覧表!BB104)</f>
        <v/>
      </c>
      <c r="D202" t="str">
        <f>IF(A202="","",申込一覧表!AN104)</f>
        <v/>
      </c>
      <c r="E202" t="str">
        <f>IF(A202="","",申込一覧表!AU104)</f>
        <v/>
      </c>
      <c r="F202">
        <v>5</v>
      </c>
      <c r="G202" t="str">
        <f>IF(A202="","",申込一覧表!BD104)</f>
        <v/>
      </c>
      <c r="H202" t="str">
        <f>IF(A202="","",申込一覧表!AX104)</f>
        <v/>
      </c>
    </row>
    <row r="203" spans="1:8" x14ac:dyDescent="0.15">
      <c r="A203" t="str">
        <f>IF(申込一覧表!M105="","",申込一覧表!AH105)</f>
        <v/>
      </c>
      <c r="B203" t="str">
        <f>IF(A203="","",申込一覧表!BA105)</f>
        <v/>
      </c>
      <c r="C203" t="str">
        <f>IF(A203="","",申込一覧表!BB105)</f>
        <v/>
      </c>
      <c r="D203" t="str">
        <f>IF(A203="","",申込一覧表!AN105)</f>
        <v/>
      </c>
      <c r="E203" t="str">
        <f>IF(A203="","",申込一覧表!AU105)</f>
        <v/>
      </c>
      <c r="F203">
        <v>5</v>
      </c>
      <c r="G203" t="str">
        <f>IF(A203="","",申込一覧表!BD105)</f>
        <v/>
      </c>
      <c r="H203" t="str">
        <f>IF(A203="","",申込一覧表!AX105)</f>
        <v/>
      </c>
    </row>
    <row r="204" spans="1:8" x14ac:dyDescent="0.15">
      <c r="A204" t="str">
        <f>IF(申込一覧表!M106="","",申込一覧表!AH106)</f>
        <v/>
      </c>
      <c r="B204" t="str">
        <f>IF(A204="","",申込一覧表!BA106)</f>
        <v/>
      </c>
      <c r="C204" t="str">
        <f>IF(A204="","",申込一覧表!BB106)</f>
        <v/>
      </c>
      <c r="D204" t="str">
        <f>IF(A204="","",申込一覧表!AN106)</f>
        <v/>
      </c>
      <c r="E204" t="str">
        <f>IF(A204="","",申込一覧表!AU106)</f>
        <v/>
      </c>
      <c r="F204">
        <v>5</v>
      </c>
      <c r="G204" t="str">
        <f>IF(A204="","",申込一覧表!BD106)</f>
        <v/>
      </c>
      <c r="H204" t="str">
        <f>IF(A204="","",申込一覧表!AX106)</f>
        <v/>
      </c>
    </row>
    <row r="205" spans="1:8" x14ac:dyDescent="0.15">
      <c r="A205" s="58" t="str">
        <f>IF(申込一覧表!M107="","",申込一覧表!AH107)</f>
        <v/>
      </c>
      <c r="B205" s="58" t="str">
        <f>IF(A205="","",申込一覧表!BA107)</f>
        <v/>
      </c>
      <c r="C205" s="58" t="str">
        <f>IF(A205="","",申込一覧表!BB107)</f>
        <v/>
      </c>
      <c r="D205" s="58" t="str">
        <f>IF(A205="","",申込一覧表!AN107)</f>
        <v/>
      </c>
      <c r="E205" s="58" t="str">
        <f>IF(A205="","",申込一覧表!AU107)</f>
        <v/>
      </c>
      <c r="F205" s="58">
        <v>5</v>
      </c>
      <c r="G205" s="58" t="str">
        <f>IF(A205="","",申込一覧表!BD107)</f>
        <v/>
      </c>
      <c r="H205" s="58" t="str">
        <f>IF(A205="","",申込一覧表!AX107)</f>
        <v/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1"/>
  <sheetViews>
    <sheetView workbookViewId="0">
      <selection activeCell="S3" sqref="S3"/>
    </sheetView>
  </sheetViews>
  <sheetFormatPr defaultRowHeight="12" x14ac:dyDescent="0.15"/>
  <cols>
    <col min="1" max="1" width="5" customWidth="1"/>
    <col min="2" max="3" width="13.140625" customWidth="1"/>
    <col min="4" max="4" width="4.85546875" customWidth="1"/>
    <col min="5" max="5" width="7.140625" customWidth="1"/>
    <col min="6" max="6" width="10.28515625" customWidth="1"/>
    <col min="8" max="8" width="8" customWidth="1"/>
    <col min="9" max="10" width="7.140625" customWidth="1"/>
  </cols>
  <sheetData>
    <row r="1" spans="1:14" s="63" customFormat="1" x14ac:dyDescent="0.15">
      <c r="A1" s="63" t="s">
        <v>154</v>
      </c>
      <c r="B1" s="63" t="s">
        <v>155</v>
      </c>
      <c r="C1" s="63" t="s">
        <v>156</v>
      </c>
      <c r="D1" s="63" t="s">
        <v>157</v>
      </c>
      <c r="E1" s="63" t="s">
        <v>158</v>
      </c>
      <c r="F1" s="63" t="s">
        <v>159</v>
      </c>
      <c r="G1" s="63" t="s">
        <v>160</v>
      </c>
      <c r="H1" s="63" t="s">
        <v>161</v>
      </c>
      <c r="I1" s="63" t="s">
        <v>162</v>
      </c>
      <c r="J1" s="63" t="s">
        <v>163</v>
      </c>
      <c r="K1" s="63" t="s">
        <v>164</v>
      </c>
      <c r="L1" s="63" t="s">
        <v>165</v>
      </c>
      <c r="M1" s="63" t="s">
        <v>166</v>
      </c>
      <c r="N1" s="63" t="s">
        <v>167</v>
      </c>
    </row>
    <row r="2" spans="1:14" x14ac:dyDescent="0.15">
      <c r="A2" t="str">
        <f>IF(リレーオーダー用紙!D6="","",リレーオーダー用紙!V6)</f>
        <v/>
      </c>
      <c r="B2" t="str">
        <f>IF(A2="","",申込書!$Q$6)</f>
        <v/>
      </c>
      <c r="C2" t="str">
        <f>IF(A2="","",申込書!$S$12)</f>
        <v/>
      </c>
      <c r="D2">
        <v>5</v>
      </c>
      <c r="E2" t="str">
        <f>IF(A2="","",リレーオーダー用紙!C6)</f>
        <v/>
      </c>
      <c r="F2" t="str">
        <f>IF(A2="","",リレーオーダー用紙!L6)</f>
        <v/>
      </c>
      <c r="G2" t="str">
        <f>IF(チーム!A2="","",申込書!$AB$6)</f>
        <v/>
      </c>
      <c r="H2">
        <v>0</v>
      </c>
      <c r="I2" t="str">
        <f>IF(A2="","",リレーオーダー用紙!P6)</f>
        <v/>
      </c>
      <c r="J2" t="str">
        <f>IF(A2="","",リレーオーダー用紙!Q6)</f>
        <v/>
      </c>
      <c r="K2" t="str">
        <f>IF($A2="","",リレーオーダー用紙!AQ6)</f>
        <v/>
      </c>
      <c r="L2" t="str">
        <f>IF($A2="","",リレーオーダー用紙!AR6)</f>
        <v/>
      </c>
      <c r="M2" t="str">
        <f>IF($A2="","",リレーオーダー用紙!AS6)</f>
        <v/>
      </c>
      <c r="N2" t="str">
        <f>IF($A2="","",リレーオーダー用紙!AT6)</f>
        <v/>
      </c>
    </row>
    <row r="3" spans="1:14" x14ac:dyDescent="0.15">
      <c r="A3" t="str">
        <f>IF(リレーオーダー用紙!D7="","",リレーオーダー用紙!V7)</f>
        <v/>
      </c>
      <c r="B3" t="str">
        <f>IF(A3="","",申込書!$Q$6)</f>
        <v/>
      </c>
      <c r="C3" t="str">
        <f>IF(A3="","",申込書!$S$12)</f>
        <v/>
      </c>
      <c r="D3">
        <v>5</v>
      </c>
      <c r="E3" t="str">
        <f>IF(A3="","",リレーオーダー用紙!C7)</f>
        <v/>
      </c>
      <c r="F3" t="str">
        <f>IF(A3="","",リレーオーダー用紙!L7)</f>
        <v/>
      </c>
      <c r="G3" t="str">
        <f>IF(チーム!A3="","",申込書!$AB$6)</f>
        <v/>
      </c>
      <c r="H3">
        <v>0</v>
      </c>
      <c r="I3" t="str">
        <f>IF(A3="","",リレーオーダー用紙!P7)</f>
        <v/>
      </c>
      <c r="J3" t="str">
        <f>IF(A3="","",リレーオーダー用紙!Q7)</f>
        <v/>
      </c>
      <c r="K3" t="str">
        <f>IF($A3="","",リレーオーダー用紙!AQ7)</f>
        <v/>
      </c>
      <c r="L3" t="str">
        <f>IF($A3="","",リレーオーダー用紙!AR7)</f>
        <v/>
      </c>
      <c r="M3" t="str">
        <f>IF($A3="","",リレーオーダー用紙!AS7)</f>
        <v/>
      </c>
      <c r="N3" t="str">
        <f>IF($A3="","",リレーオーダー用紙!AT7)</f>
        <v/>
      </c>
    </row>
    <row r="4" spans="1:14" x14ac:dyDescent="0.15">
      <c r="A4" t="str">
        <f>IF(リレーオーダー用紙!D8="","",リレーオーダー用紙!V8)</f>
        <v/>
      </c>
      <c r="B4" t="str">
        <f>IF(A4="","",申込書!$Q$6)</f>
        <v/>
      </c>
      <c r="C4" t="str">
        <f>IF(A4="","",申込書!$S$12)</f>
        <v/>
      </c>
      <c r="D4">
        <v>5</v>
      </c>
      <c r="E4" t="str">
        <f>IF(A4="","",リレーオーダー用紙!C8)</f>
        <v/>
      </c>
      <c r="F4" t="str">
        <f>IF(A4="","",リレーオーダー用紙!L8)</f>
        <v/>
      </c>
      <c r="G4" t="str">
        <f>IF(チーム!A4="","",申込書!$AB$6)</f>
        <v/>
      </c>
      <c r="H4">
        <v>0</v>
      </c>
      <c r="I4" t="str">
        <f>IF(A4="","",リレーオーダー用紙!P8)</f>
        <v/>
      </c>
      <c r="J4" t="str">
        <f>IF(A4="","",リレーオーダー用紙!Q8)</f>
        <v/>
      </c>
      <c r="K4" t="str">
        <f>IF($A4="","",リレーオーダー用紙!AQ8)</f>
        <v/>
      </c>
      <c r="L4" t="str">
        <f>IF($A4="","",リレーオーダー用紙!AR8)</f>
        <v/>
      </c>
      <c r="M4" t="str">
        <f>IF($A4="","",リレーオーダー用紙!AS8)</f>
        <v/>
      </c>
      <c r="N4" t="str">
        <f>IF($A4="","",リレーオーダー用紙!AT8)</f>
        <v/>
      </c>
    </row>
    <row r="5" spans="1:14" x14ac:dyDescent="0.15">
      <c r="A5" t="str">
        <f>IF(リレーオーダー用紙!D9="","",リレーオーダー用紙!V9)</f>
        <v/>
      </c>
      <c r="B5" t="str">
        <f>IF(A5="","",申込書!$Q$6)</f>
        <v/>
      </c>
      <c r="C5" t="str">
        <f>IF(A5="","",申込書!$S$12)</f>
        <v/>
      </c>
      <c r="D5">
        <v>5</v>
      </c>
      <c r="E5" t="str">
        <f>IF(A5="","",リレーオーダー用紙!C9)</f>
        <v/>
      </c>
      <c r="F5" t="str">
        <f>IF(A5="","",リレーオーダー用紙!L9)</f>
        <v/>
      </c>
      <c r="G5" t="str">
        <f>IF(チーム!A5="","",申込書!$AB$6)</f>
        <v/>
      </c>
      <c r="H5">
        <v>0</v>
      </c>
      <c r="I5" t="str">
        <f>IF(A5="","",リレーオーダー用紙!P9)</f>
        <v/>
      </c>
      <c r="J5" t="str">
        <f>IF(A5="","",リレーオーダー用紙!Q9)</f>
        <v/>
      </c>
      <c r="K5" t="str">
        <f>IF($A5="","",リレーオーダー用紙!AQ9)</f>
        <v/>
      </c>
      <c r="L5" t="str">
        <f>IF($A5="","",リレーオーダー用紙!AR9)</f>
        <v/>
      </c>
      <c r="M5" t="str">
        <f>IF($A5="","",リレーオーダー用紙!AS9)</f>
        <v/>
      </c>
      <c r="N5" t="str">
        <f>IF($A5="","",リレーオーダー用紙!AT9)</f>
        <v/>
      </c>
    </row>
    <row r="6" spans="1:14" x14ac:dyDescent="0.15">
      <c r="A6" t="str">
        <f>IF(リレーオーダー用紙!D10="","",リレーオーダー用紙!V10)</f>
        <v/>
      </c>
      <c r="B6" t="str">
        <f>IF(A6="","",申込書!$Q$6)</f>
        <v/>
      </c>
      <c r="C6" t="str">
        <f>IF(A6="","",申込書!$S$12)</f>
        <v/>
      </c>
      <c r="D6">
        <v>5</v>
      </c>
      <c r="E6" t="str">
        <f>IF(A6="","",リレーオーダー用紙!C10)</f>
        <v/>
      </c>
      <c r="F6" t="str">
        <f>IF(A6="","",リレーオーダー用紙!L10)</f>
        <v/>
      </c>
      <c r="G6" t="str">
        <f>IF(チーム!A6="","",申込書!$AB$6)</f>
        <v/>
      </c>
      <c r="H6">
        <v>0</v>
      </c>
      <c r="I6" t="str">
        <f>IF(A6="","",リレーオーダー用紙!P10)</f>
        <v/>
      </c>
      <c r="J6" t="str">
        <f>IF(A6="","",リレーオーダー用紙!Q10)</f>
        <v/>
      </c>
      <c r="K6" t="str">
        <f>IF($A6="","",リレーオーダー用紙!AQ10)</f>
        <v/>
      </c>
      <c r="L6" t="str">
        <f>IF($A6="","",リレーオーダー用紙!AR10)</f>
        <v/>
      </c>
      <c r="M6" t="str">
        <f>IF($A6="","",リレーオーダー用紙!AS10)</f>
        <v/>
      </c>
      <c r="N6" t="str">
        <f>IF($A6="","",リレーオーダー用紙!AT10)</f>
        <v/>
      </c>
    </row>
    <row r="7" spans="1:14" x14ac:dyDescent="0.15">
      <c r="A7" t="str">
        <f>IF(リレーオーダー用紙!D11="","",リレーオーダー用紙!V11)</f>
        <v/>
      </c>
      <c r="B7" t="str">
        <f>IF(A7="","",申込書!$Q$6)</f>
        <v/>
      </c>
      <c r="C7" t="str">
        <f>IF(A7="","",申込書!$S$12)</f>
        <v/>
      </c>
      <c r="D7">
        <v>5</v>
      </c>
      <c r="E7" t="str">
        <f>IF(A7="","",リレーオーダー用紙!C11)</f>
        <v/>
      </c>
      <c r="F7" t="str">
        <f>IF(A7="","",リレーオーダー用紙!L11)</f>
        <v/>
      </c>
      <c r="G7" t="str">
        <f>IF(チーム!A7="","",申込書!$AB$6)</f>
        <v/>
      </c>
      <c r="H7">
        <v>0</v>
      </c>
      <c r="I7" t="str">
        <f>IF(A7="","",リレーオーダー用紙!P11)</f>
        <v/>
      </c>
      <c r="J7" t="str">
        <f>IF(A7="","",リレーオーダー用紙!Q11)</f>
        <v/>
      </c>
      <c r="K7" t="str">
        <f>IF($A7="","",リレーオーダー用紙!AQ11)</f>
        <v/>
      </c>
      <c r="L7" t="str">
        <f>IF($A7="","",リレーオーダー用紙!AR11)</f>
        <v/>
      </c>
      <c r="M7" t="str">
        <f>IF($A7="","",リレーオーダー用紙!AS11)</f>
        <v/>
      </c>
      <c r="N7" t="str">
        <f>IF($A7="","",リレーオーダー用紙!AT11)</f>
        <v/>
      </c>
    </row>
    <row r="8" spans="1:14" x14ac:dyDescent="0.15">
      <c r="A8" t="str">
        <f>IF(リレーオーダー用紙!D12="","",リレーオーダー用紙!V12)</f>
        <v/>
      </c>
      <c r="B8" t="str">
        <f>IF(A8="","",申込書!$Q$6)</f>
        <v/>
      </c>
      <c r="C8" t="str">
        <f>IF(A8="","",申込書!$S$12)</f>
        <v/>
      </c>
      <c r="D8">
        <v>5</v>
      </c>
      <c r="E8" t="str">
        <f>IF(A8="","",リレーオーダー用紙!C12)</f>
        <v/>
      </c>
      <c r="F8" t="str">
        <f>IF(A8="","",リレーオーダー用紙!L12)</f>
        <v/>
      </c>
      <c r="G8" t="str">
        <f>IF(チーム!A8="","",申込書!$AB$6)</f>
        <v/>
      </c>
      <c r="H8">
        <v>0</v>
      </c>
      <c r="I8" t="str">
        <f>IF(A8="","",リレーオーダー用紙!P12)</f>
        <v/>
      </c>
      <c r="J8" t="str">
        <f>IF(A8="","",リレーオーダー用紙!Q12)</f>
        <v/>
      </c>
      <c r="K8" t="str">
        <f>IF($A8="","",リレーオーダー用紙!AQ12)</f>
        <v/>
      </c>
      <c r="L8" t="str">
        <f>IF($A8="","",リレーオーダー用紙!AR12)</f>
        <v/>
      </c>
      <c r="M8" t="str">
        <f>IF($A8="","",リレーオーダー用紙!AS12)</f>
        <v/>
      </c>
      <c r="N8" t="str">
        <f>IF($A8="","",リレーオーダー用紙!AT12)</f>
        <v/>
      </c>
    </row>
    <row r="9" spans="1:14" x14ac:dyDescent="0.15">
      <c r="A9" t="str">
        <f>IF(リレーオーダー用紙!D13="","",リレーオーダー用紙!V13)</f>
        <v/>
      </c>
      <c r="B9" t="str">
        <f>IF(A9="","",申込書!$Q$6)</f>
        <v/>
      </c>
      <c r="C9" t="str">
        <f>IF(A9="","",申込書!$S$12)</f>
        <v/>
      </c>
      <c r="D9">
        <v>5</v>
      </c>
      <c r="E9" t="str">
        <f>IF(A9="","",リレーオーダー用紙!C13)</f>
        <v/>
      </c>
      <c r="F9" t="str">
        <f>IF(A9="","",リレーオーダー用紙!L13)</f>
        <v/>
      </c>
      <c r="G9" t="str">
        <f>IF(チーム!A9="","",申込書!$AB$6)</f>
        <v/>
      </c>
      <c r="H9">
        <v>0</v>
      </c>
      <c r="I9" t="str">
        <f>IF(A9="","",リレーオーダー用紙!P13)</f>
        <v/>
      </c>
      <c r="J9" t="str">
        <f>IF(A9="","",リレーオーダー用紙!Q13)</f>
        <v/>
      </c>
      <c r="K9" t="str">
        <f>IF($A9="","",リレーオーダー用紙!AQ13)</f>
        <v/>
      </c>
      <c r="L9" t="str">
        <f>IF($A9="","",リレーオーダー用紙!AR13)</f>
        <v/>
      </c>
      <c r="M9" t="str">
        <f>IF($A9="","",リレーオーダー用紙!AS13)</f>
        <v/>
      </c>
      <c r="N9" t="str">
        <f>IF($A9="","",リレーオーダー用紙!AT13)</f>
        <v/>
      </c>
    </row>
    <row r="10" spans="1:14" x14ac:dyDescent="0.15">
      <c r="A10" t="str">
        <f>IF(リレーオーダー用紙!D14="","",リレーオーダー用紙!V14)</f>
        <v/>
      </c>
      <c r="B10" t="str">
        <f>IF(A10="","",申込書!$Q$6)</f>
        <v/>
      </c>
      <c r="C10" t="str">
        <f>IF(A10="","",申込書!$S$12)</f>
        <v/>
      </c>
      <c r="D10">
        <v>5</v>
      </c>
      <c r="E10" t="str">
        <f>IF(A10="","",リレーオーダー用紙!C14)</f>
        <v/>
      </c>
      <c r="F10" t="str">
        <f>IF(A10="","",リレーオーダー用紙!L14)</f>
        <v/>
      </c>
      <c r="G10" t="str">
        <f>IF(チーム!A10="","",申込書!$AB$6)</f>
        <v/>
      </c>
      <c r="H10">
        <v>0</v>
      </c>
      <c r="I10" t="str">
        <f>IF(A10="","",リレーオーダー用紙!P14)</f>
        <v/>
      </c>
      <c r="J10" t="str">
        <f>IF(A10="","",リレーオーダー用紙!Q14)</f>
        <v/>
      </c>
      <c r="K10" t="str">
        <f>IF($A10="","",リレーオーダー用紙!AQ14)</f>
        <v/>
      </c>
      <c r="L10" t="str">
        <f>IF($A10="","",リレーオーダー用紙!AR14)</f>
        <v/>
      </c>
      <c r="M10" t="str">
        <f>IF($A10="","",リレーオーダー用紙!AS14)</f>
        <v/>
      </c>
      <c r="N10" t="str">
        <f>IF($A10="","",リレーオーダー用紙!AT14)</f>
        <v/>
      </c>
    </row>
    <row r="11" spans="1:14" x14ac:dyDescent="0.15">
      <c r="A11" t="str">
        <f>IF(リレーオーダー用紙!D15="","",リレーオーダー用紙!V15)</f>
        <v/>
      </c>
      <c r="B11" t="str">
        <f>IF(A11="","",申込書!$Q$6)</f>
        <v/>
      </c>
      <c r="C11" t="str">
        <f>IF(A11="","",申込書!$S$12)</f>
        <v/>
      </c>
      <c r="D11">
        <v>5</v>
      </c>
      <c r="E11" t="str">
        <f>IF(A11="","",リレーオーダー用紙!C15)</f>
        <v/>
      </c>
      <c r="F11" t="str">
        <f>IF(A11="","",リレーオーダー用紙!L15)</f>
        <v/>
      </c>
      <c r="G11" t="str">
        <f>IF(チーム!A11="","",申込書!$AB$6)</f>
        <v/>
      </c>
      <c r="H11">
        <v>0</v>
      </c>
      <c r="I11" t="str">
        <f>IF(A11="","",リレーオーダー用紙!P15)</f>
        <v/>
      </c>
      <c r="J11" t="str">
        <f>IF(A11="","",リレーオーダー用紙!Q15)</f>
        <v/>
      </c>
      <c r="K11" t="str">
        <f>IF($A11="","",リレーオーダー用紙!AQ15)</f>
        <v/>
      </c>
      <c r="L11" t="str">
        <f>IF($A11="","",リレーオーダー用紙!AR15)</f>
        <v/>
      </c>
      <c r="M11" t="str">
        <f>IF($A11="","",リレーオーダー用紙!AS15)</f>
        <v/>
      </c>
      <c r="N11" t="str">
        <f>IF($A11="","",リレーオーダー用紙!AT15)</f>
        <v/>
      </c>
    </row>
    <row r="12" spans="1:14" x14ac:dyDescent="0.15">
      <c r="A12" t="str">
        <f>IF(リレーオーダー用紙!D16="","",リレーオーダー用紙!V16)</f>
        <v/>
      </c>
      <c r="B12" t="str">
        <f>IF(A12="","",申込書!$Q$6)</f>
        <v/>
      </c>
      <c r="C12" t="str">
        <f>IF(A12="","",申込書!$S$12)</f>
        <v/>
      </c>
      <c r="D12">
        <v>5</v>
      </c>
      <c r="E12" t="str">
        <f>IF(A12="","",リレーオーダー用紙!C16)</f>
        <v/>
      </c>
      <c r="F12" t="str">
        <f>IF(A12="","",リレーオーダー用紙!L16)</f>
        <v/>
      </c>
      <c r="G12" t="str">
        <f>IF(チーム!A12="","",申込書!$AB$6)</f>
        <v/>
      </c>
      <c r="H12">
        <v>0</v>
      </c>
      <c r="I12" t="str">
        <f>IF(A12="","",リレーオーダー用紙!P16)</f>
        <v/>
      </c>
      <c r="J12" t="str">
        <f>IF(A12="","",リレーオーダー用紙!Q16)</f>
        <v/>
      </c>
      <c r="K12" t="str">
        <f>IF($A12="","",リレーオーダー用紙!AQ16)</f>
        <v/>
      </c>
      <c r="L12" t="str">
        <f>IF($A12="","",リレーオーダー用紙!AR16)</f>
        <v/>
      </c>
      <c r="M12" t="str">
        <f>IF($A12="","",リレーオーダー用紙!AS16)</f>
        <v/>
      </c>
      <c r="N12" t="str">
        <f>IF($A12="","",リレーオーダー用紙!AT16)</f>
        <v/>
      </c>
    </row>
    <row r="13" spans="1:14" x14ac:dyDescent="0.15">
      <c r="A13" t="str">
        <f>IF(リレーオーダー用紙!D17="","",リレーオーダー用紙!V17)</f>
        <v/>
      </c>
      <c r="B13" t="str">
        <f>IF(A13="","",申込書!$Q$6)</f>
        <v/>
      </c>
      <c r="C13" t="str">
        <f>IF(A13="","",申込書!$S$12)</f>
        <v/>
      </c>
      <c r="D13">
        <v>5</v>
      </c>
      <c r="E13" t="str">
        <f>IF(A13="","",リレーオーダー用紙!C17)</f>
        <v/>
      </c>
      <c r="F13" t="str">
        <f>IF(A13="","",リレーオーダー用紙!L17)</f>
        <v/>
      </c>
      <c r="G13" t="str">
        <f>IF(チーム!A13="","",申込書!$AB$6)</f>
        <v/>
      </c>
      <c r="H13">
        <v>0</v>
      </c>
      <c r="I13" t="str">
        <f>IF(A13="","",リレーオーダー用紙!P17)</f>
        <v/>
      </c>
      <c r="J13" t="str">
        <f>IF(A13="","",リレーオーダー用紙!Q17)</f>
        <v/>
      </c>
      <c r="K13" t="str">
        <f>IF($A13="","",リレーオーダー用紙!AQ17)</f>
        <v/>
      </c>
      <c r="L13" t="str">
        <f>IF($A13="","",リレーオーダー用紙!AR17)</f>
        <v/>
      </c>
      <c r="M13" t="str">
        <f>IF($A13="","",リレーオーダー用紙!AS17)</f>
        <v/>
      </c>
      <c r="N13" t="str">
        <f>IF($A13="","",リレーオーダー用紙!AT17)</f>
        <v/>
      </c>
    </row>
    <row r="14" spans="1:14" x14ac:dyDescent="0.15">
      <c r="A14" t="str">
        <f>IF(リレーオーダー用紙!D18="","",リレーオーダー用紙!V18)</f>
        <v/>
      </c>
      <c r="B14" t="str">
        <f>IF(A14="","",申込書!$Q$6)</f>
        <v/>
      </c>
      <c r="C14" t="str">
        <f>IF(A14="","",申込書!$S$12)</f>
        <v/>
      </c>
      <c r="D14">
        <v>5</v>
      </c>
      <c r="E14" t="str">
        <f>IF(A14="","",リレーオーダー用紙!C18)</f>
        <v/>
      </c>
      <c r="F14" t="str">
        <f>IF(A14="","",リレーオーダー用紙!L18)</f>
        <v/>
      </c>
      <c r="G14" t="str">
        <f>IF(チーム!A14="","",申込書!$AB$6)</f>
        <v/>
      </c>
      <c r="H14">
        <v>0</v>
      </c>
      <c r="I14" t="str">
        <f>IF(A14="","",リレーオーダー用紙!P18)</f>
        <v/>
      </c>
      <c r="J14" t="str">
        <f>IF(A14="","",リレーオーダー用紙!Q18)</f>
        <v/>
      </c>
      <c r="K14" t="str">
        <f>IF($A14="","",リレーオーダー用紙!AQ18)</f>
        <v/>
      </c>
      <c r="L14" t="str">
        <f>IF($A14="","",リレーオーダー用紙!AR18)</f>
        <v/>
      </c>
      <c r="M14" t="str">
        <f>IF($A14="","",リレーオーダー用紙!AS18)</f>
        <v/>
      </c>
      <c r="N14" t="str">
        <f>IF($A14="","",リレーオーダー用紙!AT18)</f>
        <v/>
      </c>
    </row>
    <row r="15" spans="1:14" x14ac:dyDescent="0.15">
      <c r="A15" t="str">
        <f>IF(リレーオーダー用紙!D19="","",リレーオーダー用紙!V19)</f>
        <v/>
      </c>
      <c r="B15" t="str">
        <f>IF(A15="","",申込書!$Q$6)</f>
        <v/>
      </c>
      <c r="C15" t="str">
        <f>IF(A15="","",申込書!$S$12)</f>
        <v/>
      </c>
      <c r="D15">
        <v>5</v>
      </c>
      <c r="E15" t="str">
        <f>IF(A15="","",リレーオーダー用紙!C19)</f>
        <v/>
      </c>
      <c r="F15" t="str">
        <f>IF(A15="","",リレーオーダー用紙!L19)</f>
        <v/>
      </c>
      <c r="G15" t="str">
        <f>IF(チーム!A15="","",申込書!$AB$6)</f>
        <v/>
      </c>
      <c r="H15">
        <v>0</v>
      </c>
      <c r="I15" t="str">
        <f>IF(A15="","",リレーオーダー用紙!P19)</f>
        <v/>
      </c>
      <c r="J15" t="str">
        <f>IF(A15="","",リレーオーダー用紙!Q19)</f>
        <v/>
      </c>
      <c r="K15" t="str">
        <f>IF($A15="","",リレーオーダー用紙!AQ19)</f>
        <v/>
      </c>
      <c r="L15" t="str">
        <f>IF($A15="","",リレーオーダー用紙!AR19)</f>
        <v/>
      </c>
      <c r="M15" t="str">
        <f>IF($A15="","",リレーオーダー用紙!AS19)</f>
        <v/>
      </c>
      <c r="N15" t="str">
        <f>IF($A15="","",リレーオーダー用紙!AT19)</f>
        <v/>
      </c>
    </row>
    <row r="16" spans="1:14" x14ac:dyDescent="0.15">
      <c r="A16" t="str">
        <f>IF(リレーオーダー用紙!D20="","",リレーオーダー用紙!V20)</f>
        <v/>
      </c>
      <c r="B16" t="str">
        <f>IF(A16="","",申込書!$Q$6)</f>
        <v/>
      </c>
      <c r="C16" t="str">
        <f>IF(A16="","",申込書!$S$12)</f>
        <v/>
      </c>
      <c r="D16">
        <v>5</v>
      </c>
      <c r="E16" t="str">
        <f>IF(A16="","",リレーオーダー用紙!C20)</f>
        <v/>
      </c>
      <c r="F16" t="str">
        <f>IF(A16="","",リレーオーダー用紙!L20)</f>
        <v/>
      </c>
      <c r="G16" t="str">
        <f>IF(チーム!A16="","",申込書!$AB$6)</f>
        <v/>
      </c>
      <c r="H16">
        <v>0</v>
      </c>
      <c r="I16" t="str">
        <f>IF(A16="","",リレーオーダー用紙!P20)</f>
        <v/>
      </c>
      <c r="J16" t="str">
        <f>IF(A16="","",リレーオーダー用紙!Q20)</f>
        <v/>
      </c>
      <c r="K16" t="str">
        <f>IF($A16="","",リレーオーダー用紙!AQ20)</f>
        <v/>
      </c>
      <c r="L16" t="str">
        <f>IF($A16="","",リレーオーダー用紙!AR20)</f>
        <v/>
      </c>
      <c r="M16" t="str">
        <f>IF($A16="","",リレーオーダー用紙!AS20)</f>
        <v/>
      </c>
      <c r="N16" t="str">
        <f>IF($A16="","",リレーオーダー用紙!AT20)</f>
        <v/>
      </c>
    </row>
    <row r="17" spans="1:14" x14ac:dyDescent="0.15">
      <c r="A17" t="str">
        <f>IF(リレーオーダー用紙!D21="","",リレーオーダー用紙!V21)</f>
        <v/>
      </c>
      <c r="B17" t="str">
        <f>IF(A17="","",申込書!$Q$6)</f>
        <v/>
      </c>
      <c r="C17" t="str">
        <f>IF(A17="","",申込書!$S$12)</f>
        <v/>
      </c>
      <c r="D17">
        <v>5</v>
      </c>
      <c r="E17" t="str">
        <f>IF(A17="","",リレーオーダー用紙!C21)</f>
        <v/>
      </c>
      <c r="F17" t="str">
        <f>IF(A17="","",リレーオーダー用紙!L21)</f>
        <v/>
      </c>
      <c r="G17" t="str">
        <f>IF(チーム!A17="","",申込書!$AB$6)</f>
        <v/>
      </c>
      <c r="H17">
        <v>0</v>
      </c>
      <c r="I17" t="str">
        <f>IF(A17="","",リレーオーダー用紙!P21)</f>
        <v/>
      </c>
      <c r="J17" t="str">
        <f>IF(A17="","",リレーオーダー用紙!Q21)</f>
        <v/>
      </c>
      <c r="K17" t="str">
        <f>IF($A17="","",リレーオーダー用紙!AQ21)</f>
        <v/>
      </c>
      <c r="L17" t="str">
        <f>IF($A17="","",リレーオーダー用紙!AR21)</f>
        <v/>
      </c>
      <c r="M17" t="str">
        <f>IF($A17="","",リレーオーダー用紙!AS21)</f>
        <v/>
      </c>
      <c r="N17" t="str">
        <f>IF($A17="","",リレーオーダー用紙!AT21)</f>
        <v/>
      </c>
    </row>
    <row r="18" spans="1:14" x14ac:dyDescent="0.15">
      <c r="A18" t="str">
        <f>IF(リレーオーダー用紙!D22="","",リレーオーダー用紙!V22)</f>
        <v/>
      </c>
      <c r="B18" t="str">
        <f>IF(A18="","",申込書!$Q$6)</f>
        <v/>
      </c>
      <c r="C18" t="str">
        <f>IF(A18="","",申込書!$S$12)</f>
        <v/>
      </c>
      <c r="D18">
        <v>5</v>
      </c>
      <c r="E18" t="str">
        <f>IF(A18="","",リレーオーダー用紙!C22)</f>
        <v/>
      </c>
      <c r="F18" t="str">
        <f>IF(A18="","",リレーオーダー用紙!L22)</f>
        <v/>
      </c>
      <c r="G18" t="str">
        <f>IF(チーム!A18="","",申込書!$AB$6)</f>
        <v/>
      </c>
      <c r="H18">
        <v>0</v>
      </c>
      <c r="I18" t="str">
        <f>IF(A18="","",リレーオーダー用紙!P22)</f>
        <v/>
      </c>
      <c r="J18" t="str">
        <f>IF(A18="","",リレーオーダー用紙!Q22)</f>
        <v/>
      </c>
      <c r="K18" t="str">
        <f>IF($A18="","",リレーオーダー用紙!AQ22)</f>
        <v/>
      </c>
      <c r="L18" t="str">
        <f>IF($A18="","",リレーオーダー用紙!AR22)</f>
        <v/>
      </c>
      <c r="M18" t="str">
        <f>IF($A18="","",リレーオーダー用紙!AS22)</f>
        <v/>
      </c>
      <c r="N18" t="str">
        <f>IF($A18="","",リレーオーダー用紙!AT22)</f>
        <v/>
      </c>
    </row>
    <row r="19" spans="1:14" x14ac:dyDescent="0.15">
      <c r="A19" t="str">
        <f>IF(リレーオーダー用紙!D23="","",リレーオーダー用紙!V23)</f>
        <v/>
      </c>
      <c r="B19" t="str">
        <f>IF(A19="","",申込書!$Q$6)</f>
        <v/>
      </c>
      <c r="C19" t="str">
        <f>IF(A19="","",申込書!$S$12)</f>
        <v/>
      </c>
      <c r="D19">
        <v>5</v>
      </c>
      <c r="E19" t="str">
        <f>IF(A19="","",リレーオーダー用紙!C23)</f>
        <v/>
      </c>
      <c r="F19" t="str">
        <f>IF(A19="","",リレーオーダー用紙!L23)</f>
        <v/>
      </c>
      <c r="G19" t="str">
        <f>IF(チーム!A19="","",申込書!$AB$6)</f>
        <v/>
      </c>
      <c r="H19">
        <v>0</v>
      </c>
      <c r="I19" t="str">
        <f>IF(A19="","",リレーオーダー用紙!P23)</f>
        <v/>
      </c>
      <c r="J19" t="str">
        <f>IF(A19="","",リレーオーダー用紙!Q23)</f>
        <v/>
      </c>
      <c r="K19" t="str">
        <f>IF($A19="","",リレーオーダー用紙!AQ23)</f>
        <v/>
      </c>
      <c r="L19" t="str">
        <f>IF($A19="","",リレーオーダー用紙!AR23)</f>
        <v/>
      </c>
      <c r="M19" t="str">
        <f>IF($A19="","",リレーオーダー用紙!AS23)</f>
        <v/>
      </c>
      <c r="N19" t="str">
        <f>IF($A19="","",リレーオーダー用紙!AT23)</f>
        <v/>
      </c>
    </row>
    <row r="20" spans="1:14" x14ac:dyDescent="0.15">
      <c r="A20" t="str">
        <f>IF(リレーオーダー用紙!D24="","",リレーオーダー用紙!V24)</f>
        <v/>
      </c>
      <c r="B20" t="str">
        <f>IF(A20="","",申込書!$Q$6)</f>
        <v/>
      </c>
      <c r="C20" t="str">
        <f>IF(A20="","",申込書!$S$12)</f>
        <v/>
      </c>
      <c r="D20">
        <v>5</v>
      </c>
      <c r="E20" t="str">
        <f>IF(A20="","",リレーオーダー用紙!C24)</f>
        <v/>
      </c>
      <c r="F20" t="str">
        <f>IF(A20="","",リレーオーダー用紙!L24)</f>
        <v/>
      </c>
      <c r="G20" t="str">
        <f>IF(チーム!A20="","",申込書!$AB$6)</f>
        <v/>
      </c>
      <c r="H20">
        <v>0</v>
      </c>
      <c r="I20" t="str">
        <f>IF(A20="","",リレーオーダー用紙!P24)</f>
        <v/>
      </c>
      <c r="J20" t="str">
        <f>IF(A20="","",リレーオーダー用紙!Q24)</f>
        <v/>
      </c>
      <c r="K20" t="str">
        <f>IF($A20="","",リレーオーダー用紙!AQ24)</f>
        <v/>
      </c>
      <c r="L20" t="str">
        <f>IF($A20="","",リレーオーダー用紙!AR24)</f>
        <v/>
      </c>
      <c r="M20" t="str">
        <f>IF($A20="","",リレーオーダー用紙!AS24)</f>
        <v/>
      </c>
      <c r="N20" t="str">
        <f>IF($A20="","",リレーオーダー用紙!AT24)</f>
        <v/>
      </c>
    </row>
    <row r="21" spans="1:14" x14ac:dyDescent="0.15">
      <c r="A21" t="str">
        <f>IF(リレーオーダー用紙!D25="","",リレーオーダー用紙!V25)</f>
        <v/>
      </c>
      <c r="B21" t="str">
        <f>IF(A21="","",申込書!$Q$6)</f>
        <v/>
      </c>
      <c r="C21" t="str">
        <f>IF(A21="","",申込書!$S$12)</f>
        <v/>
      </c>
      <c r="D21">
        <v>5</v>
      </c>
      <c r="E21" t="str">
        <f>IF(A21="","",リレーオーダー用紙!C25)</f>
        <v/>
      </c>
      <c r="F21" t="str">
        <f>IF(A21="","",リレーオーダー用紙!L25)</f>
        <v/>
      </c>
      <c r="G21" t="str">
        <f>IF(チーム!A21="","",申込書!$AB$6)</f>
        <v/>
      </c>
      <c r="H21">
        <v>0</v>
      </c>
      <c r="I21" t="str">
        <f>IF(A21="","",リレーオーダー用紙!P25)</f>
        <v/>
      </c>
      <c r="J21" t="str">
        <f>IF(A21="","",リレーオーダー用紙!Q25)</f>
        <v/>
      </c>
      <c r="K21" t="str">
        <f>IF($A21="","",リレーオーダー用紙!AQ25)</f>
        <v/>
      </c>
      <c r="L21" t="str">
        <f>IF($A21="","",リレーオーダー用紙!AR25)</f>
        <v/>
      </c>
      <c r="M21" t="str">
        <f>IF($A21="","",リレーオーダー用紙!AS25)</f>
        <v/>
      </c>
      <c r="N21" t="str">
        <f>IF($A21="","",リレーオーダー用紙!AT25)</f>
        <v/>
      </c>
    </row>
    <row r="22" spans="1:14" x14ac:dyDescent="0.15">
      <c r="A22" t="str">
        <f>IF(リレーオーダー用紙!D26="","",リレーオーダー用紙!V26)</f>
        <v/>
      </c>
      <c r="B22" t="str">
        <f>IF(A22="","",申込書!$Q$6)</f>
        <v/>
      </c>
      <c r="C22" t="str">
        <f>IF(A22="","",申込書!$S$12)</f>
        <v/>
      </c>
      <c r="D22">
        <v>5</v>
      </c>
      <c r="E22" t="str">
        <f>IF(A22="","",リレーオーダー用紙!C26)</f>
        <v/>
      </c>
      <c r="F22" t="str">
        <f>IF(A22="","",リレーオーダー用紙!L26)</f>
        <v/>
      </c>
      <c r="G22" t="str">
        <f>IF(チーム!A22="","",申込書!$AB$6)</f>
        <v/>
      </c>
      <c r="H22">
        <v>0</v>
      </c>
      <c r="I22" t="str">
        <f>IF(A22="","",リレーオーダー用紙!P26)</f>
        <v/>
      </c>
      <c r="J22" t="str">
        <f>IF(A22="","",リレーオーダー用紙!Q26)</f>
        <v/>
      </c>
      <c r="K22" t="str">
        <f>IF($A22="","",リレーオーダー用紙!AQ26)</f>
        <v/>
      </c>
      <c r="L22" t="str">
        <f>IF($A22="","",リレーオーダー用紙!AR26)</f>
        <v/>
      </c>
      <c r="M22" t="str">
        <f>IF($A22="","",リレーオーダー用紙!AS26)</f>
        <v/>
      </c>
      <c r="N22" t="str">
        <f>IF($A22="","",リレーオーダー用紙!AT26)</f>
        <v/>
      </c>
    </row>
    <row r="23" spans="1:14" x14ac:dyDescent="0.15">
      <c r="A23" t="str">
        <f>IF(リレーオーダー用紙!D27="","",リレーオーダー用紙!V27)</f>
        <v/>
      </c>
      <c r="B23" t="str">
        <f>IF(A23="","",申込書!$Q$6)</f>
        <v/>
      </c>
      <c r="C23" t="str">
        <f>IF(A23="","",申込書!$S$12)</f>
        <v/>
      </c>
      <c r="D23">
        <v>5</v>
      </c>
      <c r="E23" t="str">
        <f>IF(A23="","",リレーオーダー用紙!C27)</f>
        <v/>
      </c>
      <c r="F23" t="str">
        <f>IF(A23="","",リレーオーダー用紙!L27)</f>
        <v/>
      </c>
      <c r="G23" t="str">
        <f>IF(チーム!A23="","",申込書!$AB$6)</f>
        <v/>
      </c>
      <c r="H23">
        <v>0</v>
      </c>
      <c r="I23" t="str">
        <f>IF(A23="","",リレーオーダー用紙!P27)</f>
        <v/>
      </c>
      <c r="J23" t="str">
        <f>IF(A23="","",リレーオーダー用紙!Q27)</f>
        <v/>
      </c>
      <c r="K23" t="str">
        <f>IF($A23="","",リレーオーダー用紙!AQ27)</f>
        <v/>
      </c>
      <c r="L23" t="str">
        <f>IF($A23="","",リレーオーダー用紙!AR27)</f>
        <v/>
      </c>
      <c r="M23" t="str">
        <f>IF($A23="","",リレーオーダー用紙!AS27)</f>
        <v/>
      </c>
      <c r="N23" t="str">
        <f>IF($A23="","",リレーオーダー用紙!AT27)</f>
        <v/>
      </c>
    </row>
    <row r="24" spans="1:14" x14ac:dyDescent="0.15">
      <c r="A24" t="str">
        <f>IF(リレーオーダー用紙!D28="","",リレーオーダー用紙!V28)</f>
        <v/>
      </c>
      <c r="B24" t="str">
        <f>IF(A24="","",申込書!$Q$6)</f>
        <v/>
      </c>
      <c r="C24" t="str">
        <f>IF(A24="","",申込書!$S$12)</f>
        <v/>
      </c>
      <c r="D24">
        <v>5</v>
      </c>
      <c r="E24" t="str">
        <f>IF(A24="","",リレーオーダー用紙!C28)</f>
        <v/>
      </c>
      <c r="F24" t="str">
        <f>IF(A24="","",リレーオーダー用紙!L28)</f>
        <v/>
      </c>
      <c r="G24" t="str">
        <f>IF(チーム!A24="","",申込書!$AB$6)</f>
        <v/>
      </c>
      <c r="H24">
        <v>0</v>
      </c>
      <c r="I24" t="str">
        <f>IF(A24="","",リレーオーダー用紙!P28)</f>
        <v/>
      </c>
      <c r="J24" t="str">
        <f>IF(A24="","",リレーオーダー用紙!Q28)</f>
        <v/>
      </c>
      <c r="K24" t="str">
        <f>IF($A24="","",リレーオーダー用紙!AQ28)</f>
        <v/>
      </c>
      <c r="L24" t="str">
        <f>IF($A24="","",リレーオーダー用紙!AR28)</f>
        <v/>
      </c>
      <c r="M24" t="str">
        <f>IF($A24="","",リレーオーダー用紙!AS28)</f>
        <v/>
      </c>
      <c r="N24" t="str">
        <f>IF($A24="","",リレーオーダー用紙!AT28)</f>
        <v/>
      </c>
    </row>
    <row r="25" spans="1:14" x14ac:dyDescent="0.15">
      <c r="A25" t="str">
        <f>IF(リレーオーダー用紙!D29="","",リレーオーダー用紙!V29)</f>
        <v/>
      </c>
      <c r="B25" t="str">
        <f>IF(A25="","",申込書!$Q$6)</f>
        <v/>
      </c>
      <c r="C25" t="str">
        <f>IF(A25="","",申込書!$S$12)</f>
        <v/>
      </c>
      <c r="D25">
        <v>5</v>
      </c>
      <c r="E25" t="str">
        <f>IF(A25="","",リレーオーダー用紙!C29)</f>
        <v/>
      </c>
      <c r="F25" t="str">
        <f>IF(A25="","",リレーオーダー用紙!L29)</f>
        <v/>
      </c>
      <c r="G25" t="str">
        <f>IF(チーム!A25="","",申込書!$AB$6)</f>
        <v/>
      </c>
      <c r="H25">
        <v>0</v>
      </c>
      <c r="I25" t="str">
        <f>IF(A25="","",リレーオーダー用紙!P29)</f>
        <v/>
      </c>
      <c r="J25" t="str">
        <f>IF(A25="","",リレーオーダー用紙!Q29)</f>
        <v/>
      </c>
      <c r="K25" t="str">
        <f>IF($A25="","",リレーオーダー用紙!AQ29)</f>
        <v/>
      </c>
      <c r="L25" t="str">
        <f>IF($A25="","",リレーオーダー用紙!AR29)</f>
        <v/>
      </c>
      <c r="M25" t="str">
        <f>IF($A25="","",リレーオーダー用紙!AS29)</f>
        <v/>
      </c>
      <c r="N25" t="str">
        <f>IF($A25="","",リレーオーダー用紙!AT29)</f>
        <v/>
      </c>
    </row>
    <row r="26" spans="1:14" x14ac:dyDescent="0.15">
      <c r="A26" t="str">
        <f>IF(リレーオーダー用紙!D30="","",リレーオーダー用紙!V30)</f>
        <v/>
      </c>
      <c r="B26" t="str">
        <f>IF(A26="","",申込書!$Q$6)</f>
        <v/>
      </c>
      <c r="C26" t="str">
        <f>IF(A26="","",申込書!$S$12)</f>
        <v/>
      </c>
      <c r="D26">
        <v>5</v>
      </c>
      <c r="E26" t="str">
        <f>IF(A26="","",リレーオーダー用紙!C30)</f>
        <v/>
      </c>
      <c r="F26" t="str">
        <f>IF(A26="","",リレーオーダー用紙!L30)</f>
        <v/>
      </c>
      <c r="G26" t="str">
        <f>IF(チーム!A26="","",申込書!$AB$6)</f>
        <v/>
      </c>
      <c r="H26">
        <v>0</v>
      </c>
      <c r="I26" t="str">
        <f>IF(A26="","",リレーオーダー用紙!P30)</f>
        <v/>
      </c>
      <c r="J26" t="str">
        <f>IF(A26="","",リレーオーダー用紙!Q30)</f>
        <v/>
      </c>
      <c r="K26" t="str">
        <f>IF($A26="","",リレーオーダー用紙!AQ30)</f>
        <v/>
      </c>
      <c r="L26" t="str">
        <f>IF($A26="","",リレーオーダー用紙!AR30)</f>
        <v/>
      </c>
      <c r="M26" t="str">
        <f>IF($A26="","",リレーオーダー用紙!AS30)</f>
        <v/>
      </c>
      <c r="N26" t="str">
        <f>IF($A26="","",リレーオーダー用紙!AT30)</f>
        <v/>
      </c>
    </row>
    <row r="27" spans="1:14" x14ac:dyDescent="0.15">
      <c r="A27" t="str">
        <f>IF(リレーオーダー用紙!D31="","",リレーオーダー用紙!V31)</f>
        <v/>
      </c>
      <c r="B27" t="str">
        <f>IF(A27="","",申込書!$Q$6)</f>
        <v/>
      </c>
      <c r="C27" t="str">
        <f>IF(A27="","",申込書!$S$12)</f>
        <v/>
      </c>
      <c r="D27">
        <v>5</v>
      </c>
      <c r="E27" t="str">
        <f>IF(A27="","",リレーオーダー用紙!C31)</f>
        <v/>
      </c>
      <c r="F27" t="str">
        <f>IF(A27="","",リレーオーダー用紙!L31)</f>
        <v/>
      </c>
      <c r="G27" t="str">
        <f>IF(チーム!A27="","",申込書!$AB$6)</f>
        <v/>
      </c>
      <c r="H27">
        <v>0</v>
      </c>
      <c r="I27" t="str">
        <f>IF(A27="","",リレーオーダー用紙!P31)</f>
        <v/>
      </c>
      <c r="J27" t="str">
        <f>IF(A27="","",リレーオーダー用紙!Q31)</f>
        <v/>
      </c>
      <c r="K27" t="str">
        <f>IF($A27="","",リレーオーダー用紙!AQ31)</f>
        <v/>
      </c>
      <c r="L27" t="str">
        <f>IF($A27="","",リレーオーダー用紙!AR31)</f>
        <v/>
      </c>
      <c r="M27" t="str">
        <f>IF($A27="","",リレーオーダー用紙!AS31)</f>
        <v/>
      </c>
      <c r="N27" t="str">
        <f>IF($A27="","",リレーオーダー用紙!AT31)</f>
        <v/>
      </c>
    </row>
    <row r="28" spans="1:14" x14ac:dyDescent="0.15">
      <c r="A28" t="str">
        <f>IF(リレーオーダー用紙!D32="","",リレーオーダー用紙!V32)</f>
        <v/>
      </c>
      <c r="B28" t="str">
        <f>IF(A28="","",申込書!$Q$6)</f>
        <v/>
      </c>
      <c r="C28" t="str">
        <f>IF(A28="","",申込書!$S$12)</f>
        <v/>
      </c>
      <c r="D28">
        <v>5</v>
      </c>
      <c r="E28" t="str">
        <f>IF(A28="","",リレーオーダー用紙!C32)</f>
        <v/>
      </c>
      <c r="F28" t="str">
        <f>IF(A28="","",リレーオーダー用紙!L32)</f>
        <v/>
      </c>
      <c r="G28" t="str">
        <f>IF(チーム!A28="","",申込書!$AB$6)</f>
        <v/>
      </c>
      <c r="H28">
        <v>0</v>
      </c>
      <c r="I28" t="str">
        <f>IF(A28="","",リレーオーダー用紙!P32)</f>
        <v/>
      </c>
      <c r="J28" t="str">
        <f>IF(A28="","",リレーオーダー用紙!Q32)</f>
        <v/>
      </c>
      <c r="K28" t="str">
        <f>IF($A28="","",リレーオーダー用紙!AQ32)</f>
        <v/>
      </c>
      <c r="L28" t="str">
        <f>IF($A28="","",リレーオーダー用紙!AR32)</f>
        <v/>
      </c>
      <c r="M28" t="str">
        <f>IF($A28="","",リレーオーダー用紙!AS32)</f>
        <v/>
      </c>
      <c r="N28" t="str">
        <f>IF($A28="","",リレーオーダー用紙!AT32)</f>
        <v/>
      </c>
    </row>
    <row r="29" spans="1:14" x14ac:dyDescent="0.15">
      <c r="A29" t="str">
        <f>IF(リレーオーダー用紙!D33="","",リレーオーダー用紙!V33)</f>
        <v/>
      </c>
      <c r="B29" t="str">
        <f>IF(A29="","",申込書!$Q$6)</f>
        <v/>
      </c>
      <c r="C29" t="str">
        <f>IF(A29="","",申込書!$S$12)</f>
        <v/>
      </c>
      <c r="D29">
        <v>5</v>
      </c>
      <c r="E29" t="str">
        <f>IF(A29="","",リレーオーダー用紙!C33)</f>
        <v/>
      </c>
      <c r="F29" t="str">
        <f>IF(A29="","",リレーオーダー用紙!L33)</f>
        <v/>
      </c>
      <c r="G29" t="str">
        <f>IF(チーム!A29="","",申込書!$AB$6)</f>
        <v/>
      </c>
      <c r="H29">
        <v>0</v>
      </c>
      <c r="I29" t="str">
        <f>IF(A29="","",リレーオーダー用紙!P33)</f>
        <v/>
      </c>
      <c r="J29" t="str">
        <f>IF(A29="","",リレーオーダー用紙!Q33)</f>
        <v/>
      </c>
      <c r="K29" t="str">
        <f>IF($A29="","",リレーオーダー用紙!AQ33)</f>
        <v/>
      </c>
      <c r="L29" t="str">
        <f>IF($A29="","",リレーオーダー用紙!AR33)</f>
        <v/>
      </c>
      <c r="M29" t="str">
        <f>IF($A29="","",リレーオーダー用紙!AS33)</f>
        <v/>
      </c>
      <c r="N29" t="str">
        <f>IF($A29="","",リレーオーダー用紙!AT33)</f>
        <v/>
      </c>
    </row>
    <row r="30" spans="1:14" x14ac:dyDescent="0.15">
      <c r="A30" t="str">
        <f>IF(リレーオーダー用紙!D34="","",リレーオーダー用紙!V34)</f>
        <v/>
      </c>
      <c r="B30" t="str">
        <f>IF(A30="","",申込書!$Q$6)</f>
        <v/>
      </c>
      <c r="C30" t="str">
        <f>IF(A30="","",申込書!$S$12)</f>
        <v/>
      </c>
      <c r="D30">
        <v>5</v>
      </c>
      <c r="E30" t="str">
        <f>IF(A30="","",リレーオーダー用紙!C34)</f>
        <v/>
      </c>
      <c r="F30" t="str">
        <f>IF(A30="","",リレーオーダー用紙!L34)</f>
        <v/>
      </c>
      <c r="G30" t="str">
        <f>IF(チーム!A30="","",申込書!$AB$6)</f>
        <v/>
      </c>
      <c r="H30">
        <v>0</v>
      </c>
      <c r="I30" t="str">
        <f>IF(A30="","",リレーオーダー用紙!P34)</f>
        <v/>
      </c>
      <c r="J30" t="str">
        <f>IF(A30="","",リレーオーダー用紙!Q34)</f>
        <v/>
      </c>
      <c r="K30" t="str">
        <f>IF($A30="","",リレーオーダー用紙!AQ34)</f>
        <v/>
      </c>
      <c r="L30" t="str">
        <f>IF($A30="","",リレーオーダー用紙!AR34)</f>
        <v/>
      </c>
      <c r="M30" t="str">
        <f>IF($A30="","",リレーオーダー用紙!AS34)</f>
        <v/>
      </c>
      <c r="N30" t="str">
        <f>IF($A30="","",リレーオーダー用紙!AT34)</f>
        <v/>
      </c>
    </row>
    <row r="31" spans="1:14" x14ac:dyDescent="0.15">
      <c r="A31" t="str">
        <f>IF(リレーオーダー用紙!D35="","",リレーオーダー用紙!V35)</f>
        <v/>
      </c>
      <c r="B31" t="str">
        <f>IF(A31="","",申込書!$Q$6)</f>
        <v/>
      </c>
      <c r="C31" t="str">
        <f>IF(A31="","",申込書!$S$12)</f>
        <v/>
      </c>
      <c r="D31">
        <v>5</v>
      </c>
      <c r="E31" t="str">
        <f>IF(A31="","",リレーオーダー用紙!C35)</f>
        <v/>
      </c>
      <c r="F31" t="str">
        <f>IF(A31="","",リレーオーダー用紙!L35)</f>
        <v/>
      </c>
      <c r="G31" t="str">
        <f>IF(チーム!A31="","",申込書!$AB$6)</f>
        <v/>
      </c>
      <c r="H31">
        <v>0</v>
      </c>
      <c r="I31" t="str">
        <f>IF(A31="","",リレーオーダー用紙!P35)</f>
        <v/>
      </c>
      <c r="J31" t="str">
        <f>IF(A31="","",リレーオーダー用紙!Q35)</f>
        <v/>
      </c>
      <c r="K31" t="str">
        <f>IF($A31="","",リレーオーダー用紙!AQ35)</f>
        <v/>
      </c>
      <c r="L31" t="str">
        <f>IF($A31="","",リレーオーダー用紙!AR35)</f>
        <v/>
      </c>
      <c r="M31" t="str">
        <f>IF($A31="","",リレーオーダー用紙!AS35)</f>
        <v/>
      </c>
      <c r="N31" t="str">
        <f>IF($A31="","",リレーオーダー用紙!AT35)</f>
        <v/>
      </c>
    </row>
    <row r="32" spans="1:14" x14ac:dyDescent="0.15">
      <c r="A32" t="str">
        <f>IF(リレーオーダー用紙!D36="","",リレーオーダー用紙!V36)</f>
        <v/>
      </c>
      <c r="B32" t="str">
        <f>IF(A32="","",申込書!$Q$6)</f>
        <v/>
      </c>
      <c r="C32" t="str">
        <f>IF(A32="","",申込書!$S$12)</f>
        <v/>
      </c>
      <c r="D32">
        <v>5</v>
      </c>
      <c r="E32" t="str">
        <f>IF(A32="","",リレーオーダー用紙!C36)</f>
        <v/>
      </c>
      <c r="F32" t="str">
        <f>IF(A32="","",リレーオーダー用紙!L36)</f>
        <v/>
      </c>
      <c r="G32" t="str">
        <f>IF(チーム!A32="","",申込書!$AB$6)</f>
        <v/>
      </c>
      <c r="H32">
        <v>0</v>
      </c>
      <c r="I32" t="str">
        <f>IF(A32="","",リレーオーダー用紙!P36)</f>
        <v/>
      </c>
      <c r="J32" t="str">
        <f>IF(A32="","",リレーオーダー用紙!Q36)</f>
        <v/>
      </c>
      <c r="K32" t="str">
        <f>IF($A32="","",リレーオーダー用紙!AQ36)</f>
        <v/>
      </c>
      <c r="L32" t="str">
        <f>IF($A32="","",リレーオーダー用紙!AR36)</f>
        <v/>
      </c>
      <c r="M32" t="str">
        <f>IF($A32="","",リレーオーダー用紙!AS36)</f>
        <v/>
      </c>
      <c r="N32" t="str">
        <f>IF($A32="","",リレーオーダー用紙!AT36)</f>
        <v/>
      </c>
    </row>
    <row r="33" spans="1:14" x14ac:dyDescent="0.15">
      <c r="A33" t="str">
        <f>IF(リレーオーダー用紙!D37="","",リレーオーダー用紙!V37)</f>
        <v/>
      </c>
      <c r="B33" t="str">
        <f>IF(A33="","",申込書!$Q$6)</f>
        <v/>
      </c>
      <c r="C33" t="str">
        <f>IF(A33="","",申込書!$S$12)</f>
        <v/>
      </c>
      <c r="D33">
        <v>5</v>
      </c>
      <c r="E33" t="str">
        <f>IF(A33="","",リレーオーダー用紙!C37)</f>
        <v/>
      </c>
      <c r="F33" t="str">
        <f>IF(A33="","",リレーオーダー用紙!L37)</f>
        <v/>
      </c>
      <c r="G33" t="str">
        <f>IF(チーム!A33="","",申込書!$AB$6)</f>
        <v/>
      </c>
      <c r="H33">
        <v>0</v>
      </c>
      <c r="I33" t="str">
        <f>IF(A33="","",リレーオーダー用紙!P37)</f>
        <v/>
      </c>
      <c r="J33" t="str">
        <f>IF(A33="","",リレーオーダー用紙!Q37)</f>
        <v/>
      </c>
      <c r="K33" t="str">
        <f>IF($A33="","",リレーオーダー用紙!AQ37)</f>
        <v/>
      </c>
      <c r="L33" t="str">
        <f>IF($A33="","",リレーオーダー用紙!AR37)</f>
        <v/>
      </c>
      <c r="M33" t="str">
        <f>IF($A33="","",リレーオーダー用紙!AS37)</f>
        <v/>
      </c>
      <c r="N33" t="str">
        <f>IF($A33="","",リレーオーダー用紙!AT37)</f>
        <v/>
      </c>
    </row>
    <row r="34" spans="1:14" x14ac:dyDescent="0.15">
      <c r="A34" t="str">
        <f>IF(リレーオーダー用紙!D38="","",リレーオーダー用紙!V38)</f>
        <v/>
      </c>
      <c r="B34" t="str">
        <f>IF(A34="","",申込書!$Q$6)</f>
        <v/>
      </c>
      <c r="C34" t="str">
        <f>IF(A34="","",申込書!$S$12)</f>
        <v/>
      </c>
      <c r="D34">
        <v>5</v>
      </c>
      <c r="E34" t="str">
        <f>IF(A34="","",リレーオーダー用紙!C38)</f>
        <v/>
      </c>
      <c r="F34" t="str">
        <f>IF(A34="","",リレーオーダー用紙!L38)</f>
        <v/>
      </c>
      <c r="G34" t="str">
        <f>IF(チーム!A34="","",申込書!$AB$6)</f>
        <v/>
      </c>
      <c r="H34">
        <v>0</v>
      </c>
      <c r="I34" t="str">
        <f>IF(A34="","",リレーオーダー用紙!P38)</f>
        <v/>
      </c>
      <c r="J34" t="str">
        <f>IF(A34="","",リレーオーダー用紙!Q38)</f>
        <v/>
      </c>
      <c r="K34" t="str">
        <f>IF($A34="","",リレーオーダー用紙!AQ38)</f>
        <v/>
      </c>
      <c r="L34" t="str">
        <f>IF($A34="","",リレーオーダー用紙!AR38)</f>
        <v/>
      </c>
      <c r="M34" t="str">
        <f>IF($A34="","",リレーオーダー用紙!AS38)</f>
        <v/>
      </c>
      <c r="N34" t="str">
        <f>IF($A34="","",リレーオーダー用紙!AT38)</f>
        <v/>
      </c>
    </row>
    <row r="35" spans="1:14" x14ac:dyDescent="0.15">
      <c r="A35" t="str">
        <f>IF(リレーオーダー用紙!D39="","",リレーオーダー用紙!V39)</f>
        <v/>
      </c>
      <c r="B35" t="str">
        <f>IF(A35="","",申込書!$Q$6)</f>
        <v/>
      </c>
      <c r="C35" t="str">
        <f>IF(A35="","",申込書!$S$12)</f>
        <v/>
      </c>
      <c r="D35">
        <v>5</v>
      </c>
      <c r="E35" t="str">
        <f>IF(A35="","",リレーオーダー用紙!C39)</f>
        <v/>
      </c>
      <c r="F35" t="str">
        <f>IF(A35="","",リレーオーダー用紙!L39)</f>
        <v/>
      </c>
      <c r="G35" t="str">
        <f>IF(チーム!A35="","",申込書!$AB$6)</f>
        <v/>
      </c>
      <c r="H35">
        <v>0</v>
      </c>
      <c r="I35" t="str">
        <f>IF(A35="","",リレーオーダー用紙!P39)</f>
        <v/>
      </c>
      <c r="J35" t="str">
        <f>IF(A35="","",リレーオーダー用紙!Q39)</f>
        <v/>
      </c>
      <c r="K35" t="str">
        <f>IF($A35="","",リレーオーダー用紙!AQ39)</f>
        <v/>
      </c>
      <c r="L35" t="str">
        <f>IF($A35="","",リレーオーダー用紙!AR39)</f>
        <v/>
      </c>
      <c r="M35" t="str">
        <f>IF($A35="","",リレーオーダー用紙!AS39)</f>
        <v/>
      </c>
      <c r="N35" t="str">
        <f>IF($A35="","",リレーオーダー用紙!AT39)</f>
        <v/>
      </c>
    </row>
    <row r="36" spans="1:14" x14ac:dyDescent="0.15">
      <c r="A36" t="str">
        <f>IF(リレーオーダー用紙!D40="","",リレーオーダー用紙!V40)</f>
        <v/>
      </c>
      <c r="B36" t="str">
        <f>IF(A36="","",申込書!$Q$6)</f>
        <v/>
      </c>
      <c r="C36" t="str">
        <f>IF(A36="","",申込書!$S$12)</f>
        <v/>
      </c>
      <c r="D36">
        <v>5</v>
      </c>
      <c r="E36" t="str">
        <f>IF(A36="","",リレーオーダー用紙!C40)</f>
        <v/>
      </c>
      <c r="F36" t="str">
        <f>IF(A36="","",リレーオーダー用紙!L40)</f>
        <v/>
      </c>
      <c r="G36" t="str">
        <f>IF(チーム!A36="","",申込書!$AB$6)</f>
        <v/>
      </c>
      <c r="H36">
        <v>0</v>
      </c>
      <c r="I36" t="str">
        <f>IF(A36="","",リレーオーダー用紙!P40)</f>
        <v/>
      </c>
      <c r="J36" t="str">
        <f>IF(A36="","",リレーオーダー用紙!Q40)</f>
        <v/>
      </c>
      <c r="K36" t="str">
        <f>IF($A36="","",リレーオーダー用紙!AQ40)</f>
        <v/>
      </c>
      <c r="L36" t="str">
        <f>IF($A36="","",リレーオーダー用紙!AR40)</f>
        <v/>
      </c>
      <c r="M36" t="str">
        <f>IF($A36="","",リレーオーダー用紙!AS40)</f>
        <v/>
      </c>
      <c r="N36" t="str">
        <f>IF($A36="","",リレーオーダー用紙!AT40)</f>
        <v/>
      </c>
    </row>
    <row r="37" spans="1:14" x14ac:dyDescent="0.15">
      <c r="A37" t="str">
        <f>IF(リレーオーダー用紙!D41="","",リレーオーダー用紙!V41)</f>
        <v/>
      </c>
      <c r="B37" t="str">
        <f>IF(A37="","",申込書!$Q$6)</f>
        <v/>
      </c>
      <c r="C37" t="str">
        <f>IF(A37="","",申込書!$S$12)</f>
        <v/>
      </c>
      <c r="D37">
        <v>5</v>
      </c>
      <c r="E37" t="str">
        <f>IF(A37="","",リレーオーダー用紙!C41)</f>
        <v/>
      </c>
      <c r="F37" t="str">
        <f>IF(A37="","",リレーオーダー用紙!L41)</f>
        <v/>
      </c>
      <c r="G37" t="str">
        <f>IF(チーム!A37="","",申込書!$AB$6)</f>
        <v/>
      </c>
      <c r="H37">
        <v>0</v>
      </c>
      <c r="I37" t="str">
        <f>IF(A37="","",リレーオーダー用紙!P41)</f>
        <v/>
      </c>
      <c r="J37" t="str">
        <f>IF(A37="","",リレーオーダー用紙!Q41)</f>
        <v/>
      </c>
      <c r="K37" t="str">
        <f>IF($A37="","",リレーオーダー用紙!AQ41)</f>
        <v/>
      </c>
      <c r="L37" t="str">
        <f>IF($A37="","",リレーオーダー用紙!AR41)</f>
        <v/>
      </c>
      <c r="M37" t="str">
        <f>IF($A37="","",リレーオーダー用紙!AS41)</f>
        <v/>
      </c>
      <c r="N37" t="str">
        <f>IF($A37="","",リレーオーダー用紙!AT41)</f>
        <v/>
      </c>
    </row>
    <row r="38" spans="1:14" x14ac:dyDescent="0.15">
      <c r="A38" t="str">
        <f>IF(リレーオーダー用紙!D42="","",リレーオーダー用紙!V42)</f>
        <v/>
      </c>
      <c r="B38" t="str">
        <f>IF(A38="","",申込書!$Q$6)</f>
        <v/>
      </c>
      <c r="C38" t="str">
        <f>IF(A38="","",申込書!$S$12)</f>
        <v/>
      </c>
      <c r="D38">
        <v>5</v>
      </c>
      <c r="E38" t="str">
        <f>IF(A38="","",リレーオーダー用紙!C42)</f>
        <v/>
      </c>
      <c r="F38" t="str">
        <f>IF(A38="","",リレーオーダー用紙!L42)</f>
        <v/>
      </c>
      <c r="G38" t="str">
        <f>IF(チーム!A38="","",申込書!$AB$6)</f>
        <v/>
      </c>
      <c r="H38">
        <v>0</v>
      </c>
      <c r="I38" t="str">
        <f>IF(A38="","",リレーオーダー用紙!P42)</f>
        <v/>
      </c>
      <c r="J38" t="str">
        <f>IF(A38="","",リレーオーダー用紙!Q42)</f>
        <v/>
      </c>
      <c r="K38" t="str">
        <f>IF($A38="","",リレーオーダー用紙!AQ42)</f>
        <v/>
      </c>
      <c r="L38" t="str">
        <f>IF($A38="","",リレーオーダー用紙!AR42)</f>
        <v/>
      </c>
      <c r="M38" t="str">
        <f>IF($A38="","",リレーオーダー用紙!AS42)</f>
        <v/>
      </c>
      <c r="N38" t="str">
        <f>IF($A38="","",リレーオーダー用紙!AT42)</f>
        <v/>
      </c>
    </row>
    <row r="39" spans="1:14" x14ac:dyDescent="0.15">
      <c r="A39" t="str">
        <f>IF(リレーオーダー用紙!D43="","",リレーオーダー用紙!V43)</f>
        <v/>
      </c>
      <c r="B39" t="str">
        <f>IF(A39="","",申込書!$Q$6)</f>
        <v/>
      </c>
      <c r="C39" t="str">
        <f>IF(A39="","",申込書!$S$12)</f>
        <v/>
      </c>
      <c r="D39">
        <v>5</v>
      </c>
      <c r="E39" t="str">
        <f>IF(A39="","",リレーオーダー用紙!C43)</f>
        <v/>
      </c>
      <c r="F39" t="str">
        <f>IF(A39="","",リレーオーダー用紙!L43)</f>
        <v/>
      </c>
      <c r="G39" t="str">
        <f>IF(チーム!A39="","",申込書!$AB$6)</f>
        <v/>
      </c>
      <c r="H39">
        <v>0</v>
      </c>
      <c r="I39" t="str">
        <f>IF(A39="","",リレーオーダー用紙!P43)</f>
        <v/>
      </c>
      <c r="J39" t="str">
        <f>IF(A39="","",リレーオーダー用紙!Q43)</f>
        <v/>
      </c>
      <c r="K39" t="str">
        <f>IF($A39="","",リレーオーダー用紙!AQ43)</f>
        <v/>
      </c>
      <c r="L39" t="str">
        <f>IF($A39="","",リレーオーダー用紙!AR43)</f>
        <v/>
      </c>
      <c r="M39" t="str">
        <f>IF($A39="","",リレーオーダー用紙!AS43)</f>
        <v/>
      </c>
      <c r="N39" t="str">
        <f>IF($A39="","",リレーオーダー用紙!AT43)</f>
        <v/>
      </c>
    </row>
    <row r="40" spans="1:14" x14ac:dyDescent="0.15">
      <c r="A40" t="str">
        <f>IF(リレーオーダー用紙!D44="","",リレーオーダー用紙!V44)</f>
        <v/>
      </c>
      <c r="B40" t="str">
        <f>IF(A40="","",申込書!$Q$6)</f>
        <v/>
      </c>
      <c r="C40" t="str">
        <f>IF(A40="","",申込書!$S$12)</f>
        <v/>
      </c>
      <c r="D40">
        <v>5</v>
      </c>
      <c r="E40" t="str">
        <f>IF(A40="","",リレーオーダー用紙!C44)</f>
        <v/>
      </c>
      <c r="F40" t="str">
        <f>IF(A40="","",リレーオーダー用紙!L44)</f>
        <v/>
      </c>
      <c r="G40" t="str">
        <f>IF(チーム!A40="","",申込書!$AB$6)</f>
        <v/>
      </c>
      <c r="H40">
        <v>0</v>
      </c>
      <c r="I40" t="str">
        <f>IF(A40="","",リレーオーダー用紙!P44)</f>
        <v/>
      </c>
      <c r="J40" t="str">
        <f>IF(A40="","",リレーオーダー用紙!Q44)</f>
        <v/>
      </c>
      <c r="K40" t="str">
        <f>IF($A40="","",リレーオーダー用紙!AQ44)</f>
        <v/>
      </c>
      <c r="L40" t="str">
        <f>IF($A40="","",リレーオーダー用紙!AR44)</f>
        <v/>
      </c>
      <c r="M40" t="str">
        <f>IF($A40="","",リレーオーダー用紙!AS44)</f>
        <v/>
      </c>
      <c r="N40" t="str">
        <f>IF($A40="","",リレーオーダー用紙!AT44)</f>
        <v/>
      </c>
    </row>
    <row r="41" spans="1:14" x14ac:dyDescent="0.15">
      <c r="A41" t="str">
        <f>IF(リレーオーダー用紙!D45="","",リレーオーダー用紙!V45)</f>
        <v/>
      </c>
      <c r="B41" t="str">
        <f>IF(A41="","",申込書!$Q$6)</f>
        <v/>
      </c>
      <c r="C41" t="str">
        <f>IF(A41="","",申込書!$S$12)</f>
        <v/>
      </c>
      <c r="D41">
        <v>5</v>
      </c>
      <c r="E41" t="str">
        <f>IF(A41="","",リレーオーダー用紙!C45)</f>
        <v/>
      </c>
      <c r="F41" t="str">
        <f>IF(A41="","",リレーオーダー用紙!L45)</f>
        <v/>
      </c>
      <c r="G41" t="str">
        <f>IF(チーム!A41="","",申込書!$AB$6)</f>
        <v/>
      </c>
      <c r="H41">
        <v>0</v>
      </c>
      <c r="I41" t="str">
        <f>IF(A41="","",リレーオーダー用紙!P45)</f>
        <v/>
      </c>
      <c r="J41" t="str">
        <f>IF(A41="","",リレーオーダー用紙!Q45)</f>
        <v/>
      </c>
      <c r="K41" t="str">
        <f>IF($A41="","",リレーオーダー用紙!AQ45)</f>
        <v/>
      </c>
      <c r="L41" t="str">
        <f>IF($A41="","",リレーオーダー用紙!AR45)</f>
        <v/>
      </c>
      <c r="M41" t="str">
        <f>IF($A41="","",リレーオーダー用紙!AS45)</f>
        <v/>
      </c>
      <c r="N41" t="str">
        <f>IF($A41="","",リレーオーダー用紙!AT45)</f>
        <v/>
      </c>
    </row>
    <row r="42" spans="1:14" x14ac:dyDescent="0.15">
      <c r="A42" t="str">
        <f>IF(リレーオーダー用紙!D46="","",リレーオーダー用紙!V46)</f>
        <v/>
      </c>
      <c r="B42" t="str">
        <f>IF(A42="","",申込書!$Q$6)</f>
        <v/>
      </c>
      <c r="C42" t="str">
        <f>IF(A42="","",申込書!$S$12)</f>
        <v/>
      </c>
      <c r="D42">
        <v>5</v>
      </c>
      <c r="E42" t="str">
        <f>IF(A42="","",リレーオーダー用紙!C46)</f>
        <v/>
      </c>
      <c r="F42" t="str">
        <f>IF(A42="","",リレーオーダー用紙!L46)</f>
        <v/>
      </c>
      <c r="G42" t="str">
        <f>IF(チーム!A42="","",申込書!$AB$6)</f>
        <v/>
      </c>
      <c r="H42">
        <v>0</v>
      </c>
      <c r="I42" t="str">
        <f>IF(A42="","",リレーオーダー用紙!P46)</f>
        <v/>
      </c>
      <c r="J42" t="str">
        <f>IF(A42="","",リレーオーダー用紙!Q46)</f>
        <v/>
      </c>
      <c r="K42" t="str">
        <f>IF($A42="","",リレーオーダー用紙!AQ46)</f>
        <v/>
      </c>
      <c r="L42" t="str">
        <f>IF($A42="","",リレーオーダー用紙!AR46)</f>
        <v/>
      </c>
      <c r="M42" t="str">
        <f>IF($A42="","",リレーオーダー用紙!AS46)</f>
        <v/>
      </c>
      <c r="N42" t="str">
        <f>IF($A42="","",リレーオーダー用紙!AT46)</f>
        <v/>
      </c>
    </row>
    <row r="43" spans="1:14" x14ac:dyDescent="0.15">
      <c r="A43" t="str">
        <f>IF(リレーオーダー用紙!D47="","",リレーオーダー用紙!V47)</f>
        <v/>
      </c>
      <c r="B43" t="str">
        <f>IF(A43="","",申込書!$Q$6)</f>
        <v/>
      </c>
      <c r="C43" t="str">
        <f>IF(A43="","",申込書!$S$12)</f>
        <v/>
      </c>
      <c r="D43">
        <v>5</v>
      </c>
      <c r="E43" t="str">
        <f>IF(A43="","",リレーオーダー用紙!C47)</f>
        <v/>
      </c>
      <c r="F43" t="str">
        <f>IF(A43="","",リレーオーダー用紙!L47)</f>
        <v/>
      </c>
      <c r="G43" t="str">
        <f>IF(チーム!A43="","",申込書!$AB$6)</f>
        <v/>
      </c>
      <c r="H43">
        <v>0</v>
      </c>
      <c r="I43" t="str">
        <f>IF(A43="","",リレーオーダー用紙!P47)</f>
        <v/>
      </c>
      <c r="J43" t="str">
        <f>IF(A43="","",リレーオーダー用紙!Q47)</f>
        <v/>
      </c>
      <c r="K43" t="str">
        <f>IF($A43="","",リレーオーダー用紙!AQ47)</f>
        <v/>
      </c>
      <c r="L43" t="str">
        <f>IF($A43="","",リレーオーダー用紙!AR47)</f>
        <v/>
      </c>
      <c r="M43" t="str">
        <f>IF($A43="","",リレーオーダー用紙!AS47)</f>
        <v/>
      </c>
      <c r="N43" t="str">
        <f>IF($A43="","",リレーオーダー用紙!AT47)</f>
        <v/>
      </c>
    </row>
    <row r="44" spans="1:14" x14ac:dyDescent="0.15">
      <c r="A44" t="str">
        <f>IF(リレーオーダー用紙!D48="","",リレーオーダー用紙!V48)</f>
        <v/>
      </c>
      <c r="B44" t="str">
        <f>IF(A44="","",申込書!$Q$6)</f>
        <v/>
      </c>
      <c r="C44" t="str">
        <f>IF(A44="","",申込書!$S$12)</f>
        <v/>
      </c>
      <c r="D44">
        <v>5</v>
      </c>
      <c r="E44" t="str">
        <f>IF(A44="","",リレーオーダー用紙!C48)</f>
        <v/>
      </c>
      <c r="F44" t="str">
        <f>IF(A44="","",リレーオーダー用紙!L48)</f>
        <v/>
      </c>
      <c r="G44" t="str">
        <f>IF(チーム!A44="","",申込書!$AB$6)</f>
        <v/>
      </c>
      <c r="H44">
        <v>0</v>
      </c>
      <c r="I44" t="str">
        <f>IF(A44="","",リレーオーダー用紙!P48)</f>
        <v/>
      </c>
      <c r="J44" t="str">
        <f>IF(A44="","",リレーオーダー用紙!Q48)</f>
        <v/>
      </c>
      <c r="K44" t="str">
        <f>IF($A44="","",リレーオーダー用紙!AQ48)</f>
        <v/>
      </c>
      <c r="L44" t="str">
        <f>IF($A44="","",リレーオーダー用紙!AR48)</f>
        <v/>
      </c>
      <c r="M44" t="str">
        <f>IF($A44="","",リレーオーダー用紙!AS48)</f>
        <v/>
      </c>
      <c r="N44" t="str">
        <f>IF($A44="","",リレーオーダー用紙!AT48)</f>
        <v/>
      </c>
    </row>
    <row r="45" spans="1:14" x14ac:dyDescent="0.15">
      <c r="A45" t="str">
        <f>IF(リレーオーダー用紙!D49="","",リレーオーダー用紙!V49)</f>
        <v/>
      </c>
      <c r="B45" t="str">
        <f>IF(A45="","",申込書!$Q$6)</f>
        <v/>
      </c>
      <c r="C45" t="str">
        <f>IF(A45="","",申込書!$S$12)</f>
        <v/>
      </c>
      <c r="D45">
        <v>5</v>
      </c>
      <c r="E45" t="str">
        <f>IF(A45="","",リレーオーダー用紙!C49)</f>
        <v/>
      </c>
      <c r="F45" t="str">
        <f>IF(A45="","",リレーオーダー用紙!L49)</f>
        <v/>
      </c>
      <c r="G45" t="str">
        <f>IF(チーム!A45="","",申込書!$AB$6)</f>
        <v/>
      </c>
      <c r="H45">
        <v>0</v>
      </c>
      <c r="I45" t="str">
        <f>IF(A45="","",リレーオーダー用紙!P49)</f>
        <v/>
      </c>
      <c r="J45" t="str">
        <f>IF(A45="","",リレーオーダー用紙!Q49)</f>
        <v/>
      </c>
      <c r="K45" t="str">
        <f>IF($A45="","",リレーオーダー用紙!AQ49)</f>
        <v/>
      </c>
      <c r="L45" t="str">
        <f>IF($A45="","",リレーオーダー用紙!AR49)</f>
        <v/>
      </c>
      <c r="M45" t="str">
        <f>IF($A45="","",リレーオーダー用紙!AS49)</f>
        <v/>
      </c>
      <c r="N45" t="str">
        <f>IF($A45="","",リレーオーダー用紙!AT49)</f>
        <v/>
      </c>
    </row>
    <row r="46" spans="1:14" x14ac:dyDescent="0.15">
      <c r="A46" t="str">
        <f>IF(リレーオーダー用紙!D50="","",リレーオーダー用紙!V50)</f>
        <v/>
      </c>
      <c r="B46" t="str">
        <f>IF(A46="","",申込書!$Q$6)</f>
        <v/>
      </c>
      <c r="C46" t="str">
        <f>IF(A46="","",申込書!$S$12)</f>
        <v/>
      </c>
      <c r="D46">
        <v>5</v>
      </c>
      <c r="E46" t="str">
        <f>IF(A46="","",リレーオーダー用紙!C50)</f>
        <v/>
      </c>
      <c r="F46" t="str">
        <f>IF(A46="","",リレーオーダー用紙!L50)</f>
        <v/>
      </c>
      <c r="G46" t="str">
        <f>IF(チーム!A46="","",申込書!$AB$6)</f>
        <v/>
      </c>
      <c r="H46">
        <v>0</v>
      </c>
      <c r="I46" t="str">
        <f>IF(A46="","",リレーオーダー用紙!P50)</f>
        <v/>
      </c>
      <c r="J46" t="str">
        <f>IF(A46="","",リレーオーダー用紙!Q50)</f>
        <v/>
      </c>
      <c r="K46" t="str">
        <f>IF($A46="","",リレーオーダー用紙!AQ50)</f>
        <v/>
      </c>
      <c r="L46" t="str">
        <f>IF($A46="","",リレーオーダー用紙!AR50)</f>
        <v/>
      </c>
      <c r="M46" t="str">
        <f>IF($A46="","",リレーオーダー用紙!AS50)</f>
        <v/>
      </c>
      <c r="N46" t="str">
        <f>IF($A46="","",リレーオーダー用紙!AT50)</f>
        <v/>
      </c>
    </row>
    <row r="47" spans="1:14" x14ac:dyDescent="0.15">
      <c r="A47" t="str">
        <f>IF(リレーオーダー用紙!D51="","",リレーオーダー用紙!V51)</f>
        <v/>
      </c>
      <c r="B47" t="str">
        <f>IF(A47="","",申込書!$Q$6)</f>
        <v/>
      </c>
      <c r="C47" t="str">
        <f>IF(A47="","",申込書!$S$12)</f>
        <v/>
      </c>
      <c r="D47">
        <v>5</v>
      </c>
      <c r="E47" t="str">
        <f>IF(A47="","",リレーオーダー用紙!C51)</f>
        <v/>
      </c>
      <c r="F47" t="str">
        <f>IF(A47="","",リレーオーダー用紙!L51)</f>
        <v/>
      </c>
      <c r="G47" t="str">
        <f>IF(チーム!A47="","",申込書!$AB$6)</f>
        <v/>
      </c>
      <c r="H47">
        <v>0</v>
      </c>
      <c r="I47" t="str">
        <f>IF(A47="","",リレーオーダー用紙!P51)</f>
        <v/>
      </c>
      <c r="J47" t="str">
        <f>IF(A47="","",リレーオーダー用紙!Q51)</f>
        <v/>
      </c>
      <c r="K47" t="str">
        <f>IF($A47="","",リレーオーダー用紙!AQ51)</f>
        <v/>
      </c>
      <c r="L47" t="str">
        <f>IF($A47="","",リレーオーダー用紙!AR51)</f>
        <v/>
      </c>
      <c r="M47" t="str">
        <f>IF($A47="","",リレーオーダー用紙!AS51)</f>
        <v/>
      </c>
      <c r="N47" t="str">
        <f>IF($A47="","",リレーオーダー用紙!AT51)</f>
        <v/>
      </c>
    </row>
    <row r="48" spans="1:14" x14ac:dyDescent="0.15">
      <c r="A48" t="str">
        <f>IF(リレーオーダー用紙!D52="","",リレーオーダー用紙!V52)</f>
        <v/>
      </c>
      <c r="B48" t="str">
        <f>IF(A48="","",申込書!$Q$6)</f>
        <v/>
      </c>
      <c r="C48" t="str">
        <f>IF(A48="","",申込書!$S$12)</f>
        <v/>
      </c>
      <c r="D48">
        <v>5</v>
      </c>
      <c r="E48" t="str">
        <f>IF(A48="","",リレーオーダー用紙!C52)</f>
        <v/>
      </c>
      <c r="F48" t="str">
        <f>IF(A48="","",リレーオーダー用紙!L52)</f>
        <v/>
      </c>
      <c r="G48" t="str">
        <f>IF(チーム!A48="","",申込書!$AB$6)</f>
        <v/>
      </c>
      <c r="H48">
        <v>0</v>
      </c>
      <c r="I48" t="str">
        <f>IF(A48="","",リレーオーダー用紙!P52)</f>
        <v/>
      </c>
      <c r="J48" t="str">
        <f>IF(A48="","",リレーオーダー用紙!Q52)</f>
        <v/>
      </c>
      <c r="K48" t="str">
        <f>IF($A48="","",リレーオーダー用紙!AQ52)</f>
        <v/>
      </c>
      <c r="L48" t="str">
        <f>IF($A48="","",リレーオーダー用紙!AR52)</f>
        <v/>
      </c>
      <c r="M48" t="str">
        <f>IF($A48="","",リレーオーダー用紙!AS52)</f>
        <v/>
      </c>
      <c r="N48" t="str">
        <f>IF($A48="","",リレーオーダー用紙!AT52)</f>
        <v/>
      </c>
    </row>
    <row r="49" spans="1:14" x14ac:dyDescent="0.15">
      <c r="A49" t="str">
        <f>IF(リレーオーダー用紙!D53="","",リレーオーダー用紙!V53)</f>
        <v/>
      </c>
      <c r="B49" t="str">
        <f>IF(A49="","",申込書!$Q$6)</f>
        <v/>
      </c>
      <c r="C49" t="str">
        <f>IF(A49="","",申込書!$S$12)</f>
        <v/>
      </c>
      <c r="D49">
        <v>5</v>
      </c>
      <c r="E49" t="str">
        <f>IF(A49="","",リレーオーダー用紙!C53)</f>
        <v/>
      </c>
      <c r="F49" t="str">
        <f>IF(A49="","",リレーオーダー用紙!L53)</f>
        <v/>
      </c>
      <c r="G49" t="str">
        <f>IF(チーム!A49="","",申込書!$AB$6)</f>
        <v/>
      </c>
      <c r="H49">
        <v>0</v>
      </c>
      <c r="I49" t="str">
        <f>IF(A49="","",リレーオーダー用紙!P53)</f>
        <v/>
      </c>
      <c r="J49" t="str">
        <f>IF(A49="","",リレーオーダー用紙!Q53)</f>
        <v/>
      </c>
      <c r="K49" t="str">
        <f>IF($A49="","",リレーオーダー用紙!AQ53)</f>
        <v/>
      </c>
      <c r="L49" t="str">
        <f>IF($A49="","",リレーオーダー用紙!AR53)</f>
        <v/>
      </c>
      <c r="M49" t="str">
        <f>IF($A49="","",リレーオーダー用紙!AS53)</f>
        <v/>
      </c>
      <c r="N49" t="str">
        <f>IF($A49="","",リレーオーダー用紙!AT53)</f>
        <v/>
      </c>
    </row>
    <row r="50" spans="1:14" x14ac:dyDescent="0.15">
      <c r="A50" t="str">
        <f>IF(リレーオーダー用紙!D54="","",リレーオーダー用紙!V54)</f>
        <v/>
      </c>
      <c r="B50" t="str">
        <f>IF(A50="","",申込書!$Q$6)</f>
        <v/>
      </c>
      <c r="C50" t="str">
        <f>IF(A50="","",申込書!$S$12)</f>
        <v/>
      </c>
      <c r="D50">
        <v>5</v>
      </c>
      <c r="E50" t="str">
        <f>IF(A50="","",リレーオーダー用紙!C54)</f>
        <v/>
      </c>
      <c r="F50" t="str">
        <f>IF(A50="","",リレーオーダー用紙!L54)</f>
        <v/>
      </c>
      <c r="G50" t="str">
        <f>IF(チーム!A50="","",申込書!$AB$6)</f>
        <v/>
      </c>
      <c r="H50">
        <v>0</v>
      </c>
      <c r="I50" t="str">
        <f>IF(A50="","",リレーオーダー用紙!P54)</f>
        <v/>
      </c>
      <c r="J50" t="str">
        <f>IF(A50="","",リレーオーダー用紙!Q54)</f>
        <v/>
      </c>
      <c r="K50" t="str">
        <f>IF($A50="","",リレーオーダー用紙!AQ54)</f>
        <v/>
      </c>
      <c r="L50" t="str">
        <f>IF($A50="","",リレーオーダー用紙!AR54)</f>
        <v/>
      </c>
      <c r="M50" t="str">
        <f>IF($A50="","",リレーオーダー用紙!AS54)</f>
        <v/>
      </c>
      <c r="N50" t="str">
        <f>IF($A50="","",リレーオーダー用紙!AT54)</f>
        <v/>
      </c>
    </row>
    <row r="51" spans="1:14" x14ac:dyDescent="0.15">
      <c r="A51" t="str">
        <f>IF(リレーオーダー用紙!D55="","",リレーオーダー用紙!V55)</f>
        <v/>
      </c>
      <c r="B51" t="str">
        <f>IF(A51="","",申込書!$Q$6)</f>
        <v/>
      </c>
      <c r="C51" t="str">
        <f>IF(A51="","",申込書!$S$12)</f>
        <v/>
      </c>
      <c r="D51">
        <v>5</v>
      </c>
      <c r="E51" t="str">
        <f>IF(A51="","",リレーオーダー用紙!C55)</f>
        <v/>
      </c>
      <c r="F51" t="str">
        <f>IF(A51="","",リレーオーダー用紙!L55)</f>
        <v/>
      </c>
      <c r="G51" t="str">
        <f>IF(チーム!A51="","",申込書!$AB$6)</f>
        <v/>
      </c>
      <c r="H51">
        <v>0</v>
      </c>
      <c r="I51" t="str">
        <f>IF(A51="","",リレーオーダー用紙!P55)</f>
        <v/>
      </c>
      <c r="J51" t="str">
        <f>IF(A51="","",リレーオーダー用紙!Q55)</f>
        <v/>
      </c>
      <c r="K51" t="str">
        <f>IF($A51="","",リレーオーダー用紙!AQ55)</f>
        <v/>
      </c>
      <c r="L51" t="str">
        <f>IF($A51="","",リレーオーダー用紙!AR55)</f>
        <v/>
      </c>
      <c r="M51" t="str">
        <f>IF($A51="","",リレーオーダー用紙!AS55)</f>
        <v/>
      </c>
      <c r="N51" t="str">
        <f>IF($A51="","",リレーオーダー用紙!AT55)</f>
        <v/>
      </c>
    </row>
    <row r="52" spans="1:14" x14ac:dyDescent="0.15">
      <c r="A52" t="str">
        <f>IF(リレーオーダー用紙!D56="","",リレーオーダー用紙!V56)</f>
        <v/>
      </c>
      <c r="B52" t="str">
        <f>IF(A52="","",申込書!$Q$6)</f>
        <v/>
      </c>
      <c r="C52" t="str">
        <f>IF(A52="","",申込書!$S$12)</f>
        <v/>
      </c>
      <c r="D52">
        <v>5</v>
      </c>
      <c r="E52" t="str">
        <f>IF(A52="","",リレーオーダー用紙!C56)</f>
        <v/>
      </c>
      <c r="F52" t="str">
        <f>IF(A52="","",リレーオーダー用紙!L56)</f>
        <v/>
      </c>
      <c r="G52" t="str">
        <f>IF(チーム!A52="","",申込書!$AB$6)</f>
        <v/>
      </c>
      <c r="H52">
        <v>0</v>
      </c>
      <c r="I52" t="str">
        <f>IF(A52="","",リレーオーダー用紙!P56)</f>
        <v/>
      </c>
      <c r="J52" t="str">
        <f>IF(A52="","",リレーオーダー用紙!Q56)</f>
        <v/>
      </c>
      <c r="K52" t="str">
        <f>IF($A52="","",リレーオーダー用紙!AQ56)</f>
        <v/>
      </c>
      <c r="L52" t="str">
        <f>IF($A52="","",リレーオーダー用紙!AR56)</f>
        <v/>
      </c>
      <c r="M52" t="str">
        <f>IF($A52="","",リレーオーダー用紙!AS56)</f>
        <v/>
      </c>
      <c r="N52" t="str">
        <f>IF($A52="","",リレーオーダー用紙!AT56)</f>
        <v/>
      </c>
    </row>
    <row r="53" spans="1:14" x14ac:dyDescent="0.15">
      <c r="A53" t="str">
        <f>IF(リレーオーダー用紙!D57="","",リレーオーダー用紙!V57)</f>
        <v/>
      </c>
      <c r="B53" t="str">
        <f>IF(A53="","",申込書!$Q$6)</f>
        <v/>
      </c>
      <c r="C53" t="str">
        <f>IF(A53="","",申込書!$S$12)</f>
        <v/>
      </c>
      <c r="D53">
        <v>5</v>
      </c>
      <c r="E53" t="str">
        <f>IF(A53="","",リレーオーダー用紙!C57)</f>
        <v/>
      </c>
      <c r="F53" t="str">
        <f>IF(A53="","",リレーオーダー用紙!L57)</f>
        <v/>
      </c>
      <c r="G53" t="str">
        <f>IF(チーム!A53="","",申込書!$AB$6)</f>
        <v/>
      </c>
      <c r="H53">
        <v>0</v>
      </c>
      <c r="I53" t="str">
        <f>IF(A53="","",リレーオーダー用紙!P57)</f>
        <v/>
      </c>
      <c r="J53" t="str">
        <f>IF(A53="","",リレーオーダー用紙!Q57)</f>
        <v/>
      </c>
      <c r="K53" t="str">
        <f>IF($A53="","",リレーオーダー用紙!AQ57)</f>
        <v/>
      </c>
      <c r="L53" t="str">
        <f>IF($A53="","",リレーオーダー用紙!AR57)</f>
        <v/>
      </c>
      <c r="M53" t="str">
        <f>IF($A53="","",リレーオーダー用紙!AS57)</f>
        <v/>
      </c>
      <c r="N53" t="str">
        <f>IF($A53="","",リレーオーダー用紙!AT57)</f>
        <v/>
      </c>
    </row>
    <row r="54" spans="1:14" x14ac:dyDescent="0.15">
      <c r="A54" t="str">
        <f>IF(リレーオーダー用紙!D58="","",リレーオーダー用紙!V58)</f>
        <v/>
      </c>
      <c r="B54" t="str">
        <f>IF(A54="","",申込書!$Q$6)</f>
        <v/>
      </c>
      <c r="C54" t="str">
        <f>IF(A54="","",申込書!$S$12)</f>
        <v/>
      </c>
      <c r="D54">
        <v>5</v>
      </c>
      <c r="E54" t="str">
        <f>IF(A54="","",リレーオーダー用紙!C58)</f>
        <v/>
      </c>
      <c r="F54" t="str">
        <f>IF(A54="","",リレーオーダー用紙!L58)</f>
        <v/>
      </c>
      <c r="G54" t="str">
        <f>IF(チーム!A54="","",申込書!$AB$6)</f>
        <v/>
      </c>
      <c r="H54">
        <v>0</v>
      </c>
      <c r="I54" t="str">
        <f>IF(A54="","",リレーオーダー用紙!P58)</f>
        <v/>
      </c>
      <c r="J54" t="str">
        <f>IF(A54="","",リレーオーダー用紙!Q58)</f>
        <v/>
      </c>
      <c r="K54" t="str">
        <f>IF($A54="","",リレーオーダー用紙!AQ58)</f>
        <v/>
      </c>
      <c r="L54" t="str">
        <f>IF($A54="","",リレーオーダー用紙!AR58)</f>
        <v/>
      </c>
      <c r="M54" t="str">
        <f>IF($A54="","",リレーオーダー用紙!AS58)</f>
        <v/>
      </c>
      <c r="N54" t="str">
        <f>IF($A54="","",リレーオーダー用紙!AT58)</f>
        <v/>
      </c>
    </row>
    <row r="55" spans="1:14" x14ac:dyDescent="0.15">
      <c r="A55" t="str">
        <f>IF(リレーオーダー用紙!D59="","",リレーオーダー用紙!V59)</f>
        <v/>
      </c>
      <c r="B55" t="str">
        <f>IF(A55="","",申込書!$Q$6)</f>
        <v/>
      </c>
      <c r="C55" t="str">
        <f>IF(A55="","",申込書!$S$12)</f>
        <v/>
      </c>
      <c r="D55">
        <v>5</v>
      </c>
      <c r="E55" t="str">
        <f>IF(A55="","",リレーオーダー用紙!C59)</f>
        <v/>
      </c>
      <c r="F55" t="str">
        <f>IF(A55="","",リレーオーダー用紙!L59)</f>
        <v/>
      </c>
      <c r="G55" t="str">
        <f>IF(チーム!A55="","",申込書!$AB$6)</f>
        <v/>
      </c>
      <c r="H55">
        <v>0</v>
      </c>
      <c r="I55" t="str">
        <f>IF(A55="","",リレーオーダー用紙!P59)</f>
        <v/>
      </c>
      <c r="J55" t="str">
        <f>IF(A55="","",リレーオーダー用紙!Q59)</f>
        <v/>
      </c>
      <c r="K55" t="str">
        <f>IF($A55="","",リレーオーダー用紙!AQ59)</f>
        <v/>
      </c>
      <c r="L55" t="str">
        <f>IF($A55="","",リレーオーダー用紙!AR59)</f>
        <v/>
      </c>
      <c r="M55" t="str">
        <f>IF($A55="","",リレーオーダー用紙!AS59)</f>
        <v/>
      </c>
      <c r="N55" t="str">
        <f>IF($A55="","",リレーオーダー用紙!AT59)</f>
        <v/>
      </c>
    </row>
    <row r="56" spans="1:14" x14ac:dyDescent="0.15">
      <c r="A56" t="str">
        <f>IF(リレーオーダー用紙!D60="","",リレーオーダー用紙!V60)</f>
        <v/>
      </c>
      <c r="B56" t="str">
        <f>IF(A56="","",申込書!$Q$6)</f>
        <v/>
      </c>
      <c r="C56" t="str">
        <f>IF(A56="","",申込書!$S$12)</f>
        <v/>
      </c>
      <c r="D56">
        <v>5</v>
      </c>
      <c r="E56" t="str">
        <f>IF(A56="","",リレーオーダー用紙!C60)</f>
        <v/>
      </c>
      <c r="F56" t="str">
        <f>IF(A56="","",リレーオーダー用紙!L60)</f>
        <v/>
      </c>
      <c r="G56" t="str">
        <f>IF(チーム!A56="","",申込書!$AB$6)</f>
        <v/>
      </c>
      <c r="H56">
        <v>0</v>
      </c>
      <c r="I56" t="str">
        <f>IF(A56="","",リレーオーダー用紙!P60)</f>
        <v/>
      </c>
      <c r="J56" t="str">
        <f>IF(A56="","",リレーオーダー用紙!Q60)</f>
        <v/>
      </c>
      <c r="K56" t="str">
        <f>IF($A56="","",リレーオーダー用紙!AQ60)</f>
        <v/>
      </c>
      <c r="L56" t="str">
        <f>IF($A56="","",リレーオーダー用紙!AR60)</f>
        <v/>
      </c>
      <c r="M56" t="str">
        <f>IF($A56="","",リレーオーダー用紙!AS60)</f>
        <v/>
      </c>
      <c r="N56" t="str">
        <f>IF($A56="","",リレーオーダー用紙!AT60)</f>
        <v/>
      </c>
    </row>
    <row r="57" spans="1:14" x14ac:dyDescent="0.15">
      <c r="A57" t="str">
        <f>IF(リレーオーダー用紙!D61="","",リレーオーダー用紙!V61)</f>
        <v/>
      </c>
      <c r="B57" t="str">
        <f>IF(A57="","",申込書!$Q$6)</f>
        <v/>
      </c>
      <c r="C57" t="str">
        <f>IF(A57="","",申込書!$S$12)</f>
        <v/>
      </c>
      <c r="D57">
        <v>5</v>
      </c>
      <c r="E57" t="str">
        <f>IF(A57="","",リレーオーダー用紙!C61)</f>
        <v/>
      </c>
      <c r="F57" t="str">
        <f>IF(A57="","",リレーオーダー用紙!L61)</f>
        <v/>
      </c>
      <c r="G57" t="str">
        <f>IF(チーム!A57="","",申込書!$AB$6)</f>
        <v/>
      </c>
      <c r="H57">
        <v>0</v>
      </c>
      <c r="I57" t="str">
        <f>IF(A57="","",リレーオーダー用紙!P61)</f>
        <v/>
      </c>
      <c r="J57" t="str">
        <f>IF(A57="","",リレーオーダー用紙!Q61)</f>
        <v/>
      </c>
      <c r="K57" t="str">
        <f>IF($A57="","",リレーオーダー用紙!AQ61)</f>
        <v/>
      </c>
      <c r="L57" t="str">
        <f>IF($A57="","",リレーオーダー用紙!AR61)</f>
        <v/>
      </c>
      <c r="M57" t="str">
        <f>IF($A57="","",リレーオーダー用紙!AS61)</f>
        <v/>
      </c>
      <c r="N57" t="str">
        <f>IF($A57="","",リレーオーダー用紙!AT61)</f>
        <v/>
      </c>
    </row>
    <row r="58" spans="1:14" x14ac:dyDescent="0.15">
      <c r="A58" t="str">
        <f>IF(リレーオーダー用紙!D62="","",リレーオーダー用紙!V62)</f>
        <v/>
      </c>
      <c r="B58" t="str">
        <f>IF(A58="","",申込書!$Q$6)</f>
        <v/>
      </c>
      <c r="C58" t="str">
        <f>IF(A58="","",申込書!$S$12)</f>
        <v/>
      </c>
      <c r="D58">
        <v>5</v>
      </c>
      <c r="E58" t="str">
        <f>IF(A58="","",リレーオーダー用紙!C62)</f>
        <v/>
      </c>
      <c r="F58" t="str">
        <f>IF(A58="","",リレーオーダー用紙!L62)</f>
        <v/>
      </c>
      <c r="G58" t="str">
        <f>IF(チーム!A58="","",申込書!$AB$6)</f>
        <v/>
      </c>
      <c r="H58">
        <v>0</v>
      </c>
      <c r="I58" t="str">
        <f>IF(A58="","",リレーオーダー用紙!P62)</f>
        <v/>
      </c>
      <c r="J58" t="str">
        <f>IF(A58="","",リレーオーダー用紙!Q62)</f>
        <v/>
      </c>
      <c r="K58" t="str">
        <f>IF($A58="","",リレーオーダー用紙!AQ62)</f>
        <v/>
      </c>
      <c r="L58" t="str">
        <f>IF($A58="","",リレーオーダー用紙!AR62)</f>
        <v/>
      </c>
      <c r="M58" t="str">
        <f>IF($A58="","",リレーオーダー用紙!AS62)</f>
        <v/>
      </c>
      <c r="N58" t="str">
        <f>IF($A58="","",リレーオーダー用紙!AT62)</f>
        <v/>
      </c>
    </row>
    <row r="59" spans="1:14" x14ac:dyDescent="0.15">
      <c r="A59" t="str">
        <f>IF(リレーオーダー用紙!D63="","",リレーオーダー用紙!V63)</f>
        <v/>
      </c>
      <c r="B59" t="str">
        <f>IF(A59="","",申込書!$Q$6)</f>
        <v/>
      </c>
      <c r="C59" t="str">
        <f>IF(A59="","",申込書!$S$12)</f>
        <v/>
      </c>
      <c r="D59">
        <v>5</v>
      </c>
      <c r="E59" t="str">
        <f>IF(A59="","",リレーオーダー用紙!C63)</f>
        <v/>
      </c>
      <c r="F59" t="str">
        <f>IF(A59="","",リレーオーダー用紙!L63)</f>
        <v/>
      </c>
      <c r="G59" t="str">
        <f>IF(チーム!A59="","",申込書!$AB$6)</f>
        <v/>
      </c>
      <c r="H59">
        <v>0</v>
      </c>
      <c r="I59" t="str">
        <f>IF(A59="","",リレーオーダー用紙!P63)</f>
        <v/>
      </c>
      <c r="J59" t="str">
        <f>IF(A59="","",リレーオーダー用紙!Q63)</f>
        <v/>
      </c>
      <c r="K59" t="str">
        <f>IF($A59="","",リレーオーダー用紙!AQ63)</f>
        <v/>
      </c>
      <c r="L59" t="str">
        <f>IF($A59="","",リレーオーダー用紙!AR63)</f>
        <v/>
      </c>
      <c r="M59" t="str">
        <f>IF($A59="","",リレーオーダー用紙!AS63)</f>
        <v/>
      </c>
      <c r="N59" t="str">
        <f>IF($A59="","",リレーオーダー用紙!AT63)</f>
        <v/>
      </c>
    </row>
    <row r="60" spans="1:14" x14ac:dyDescent="0.15">
      <c r="A60" t="str">
        <f>IF(リレーオーダー用紙!D64="","",リレーオーダー用紙!V64)</f>
        <v/>
      </c>
      <c r="B60" t="str">
        <f>IF(A60="","",申込書!$Q$6)</f>
        <v/>
      </c>
      <c r="C60" t="str">
        <f>IF(A60="","",申込書!$S$12)</f>
        <v/>
      </c>
      <c r="D60">
        <v>5</v>
      </c>
      <c r="E60" t="str">
        <f>IF(A60="","",リレーオーダー用紙!C64)</f>
        <v/>
      </c>
      <c r="F60" t="str">
        <f>IF(A60="","",リレーオーダー用紙!L64)</f>
        <v/>
      </c>
      <c r="G60" t="str">
        <f>IF(チーム!A60="","",申込書!$AB$6)</f>
        <v/>
      </c>
      <c r="H60">
        <v>0</v>
      </c>
      <c r="I60" t="str">
        <f>IF(A60="","",リレーオーダー用紙!P64)</f>
        <v/>
      </c>
      <c r="J60" t="str">
        <f>IF(A60="","",リレーオーダー用紙!Q64)</f>
        <v/>
      </c>
      <c r="K60" t="str">
        <f>IF($A60="","",リレーオーダー用紙!AQ64)</f>
        <v/>
      </c>
      <c r="L60" t="str">
        <f>IF($A60="","",リレーオーダー用紙!AR64)</f>
        <v/>
      </c>
      <c r="M60" t="str">
        <f>IF($A60="","",リレーオーダー用紙!AS64)</f>
        <v/>
      </c>
      <c r="N60" t="str">
        <f>IF($A60="","",リレーオーダー用紙!AT64)</f>
        <v/>
      </c>
    </row>
    <row r="61" spans="1:14" x14ac:dyDescent="0.15">
      <c r="A61" s="58" t="str">
        <f>IF(リレーオーダー用紙!D65="","",リレーオーダー用紙!V65)</f>
        <v/>
      </c>
      <c r="B61" s="58" t="str">
        <f>IF(A61="","",申込書!$Q$6)</f>
        <v/>
      </c>
      <c r="C61" s="58" t="str">
        <f>IF(A61="","",申込書!$S$12)</f>
        <v/>
      </c>
      <c r="D61" s="58">
        <v>5</v>
      </c>
      <c r="E61" s="58" t="str">
        <f>IF(A61="","",リレーオーダー用紙!C65)</f>
        <v/>
      </c>
      <c r="F61" s="58" t="str">
        <f>IF(A61="","",リレーオーダー用紙!L65)</f>
        <v/>
      </c>
      <c r="G61" s="58" t="str">
        <f>IF(チーム!A61="","",申込書!$AB$6)</f>
        <v/>
      </c>
      <c r="H61" s="58">
        <v>0</v>
      </c>
      <c r="I61" s="58" t="str">
        <f>IF(A61="","",リレーオーダー用紙!P65)</f>
        <v/>
      </c>
      <c r="J61" s="58" t="str">
        <f>IF(A61="","",リレーオーダー用紙!Q65)</f>
        <v/>
      </c>
      <c r="K61" s="58" t="str">
        <f>IF($A61="","",リレーオーダー用紙!AQ65)</f>
        <v/>
      </c>
      <c r="L61" s="58" t="str">
        <f>IF($A61="","",リレーオーダー用紙!AR65)</f>
        <v/>
      </c>
      <c r="M61" s="58" t="str">
        <f>IF($A61="","",リレーオーダー用紙!AS65)</f>
        <v/>
      </c>
      <c r="N61" s="58" t="str">
        <f>IF($A61="","",リレーオーダー用紙!AT65)</f>
        <v/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申込書</vt:lpstr>
      <vt:lpstr>申込一覧表</vt:lpstr>
      <vt:lpstr>リレーオーダー用紙</vt:lpstr>
      <vt:lpstr>団体</vt:lpstr>
      <vt:lpstr>所属1</vt:lpstr>
      <vt:lpstr>選手</vt:lpstr>
      <vt:lpstr>エントリー</vt:lpstr>
      <vt:lpstr>チーム</vt:lpstr>
      <vt:lpstr>リレーオーダー用紙!Print_Area</vt:lpstr>
      <vt:lpstr>申込一覧表!Print_Area</vt:lpstr>
      <vt:lpstr>申込書!Print_Area</vt:lpstr>
      <vt:lpstr>申込一覧表!Print_Titles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Y.NAKAMICHI</cp:lastModifiedBy>
  <cp:lastPrinted>2025-09-04T05:57:51Z</cp:lastPrinted>
  <dcterms:created xsi:type="dcterms:W3CDTF">2003-04-18T11:12:20Z</dcterms:created>
  <dcterms:modified xsi:type="dcterms:W3CDTF">2025-09-09T10:36:07Z</dcterms:modified>
</cp:coreProperties>
</file>